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Chodník" sheetId="2" r:id="rId2"/>
    <sheet name="SO 401 - Osvětlení přech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Chodník'!$C$127:$K$348</definedName>
    <definedName name="_xlnm.Print_Area" localSheetId="1">'SO 101 - Chodník'!$C$4:$J$76,'SO 101 - Chodník'!$C$82:$J$109,'SO 101 - Chodník'!$C$115:$K$348</definedName>
    <definedName name="_xlnm.Print_Titles" localSheetId="1">'SO 101 - Chodník'!$127:$127</definedName>
    <definedName name="_xlnm._FilterDatabase" localSheetId="2" hidden="1">'SO 401 - Osvětlení přecho...'!$C$124:$K$278</definedName>
    <definedName name="_xlnm.Print_Area" localSheetId="2">'SO 401 - Osvětlení přecho...'!$C$4:$J$76,'SO 401 - Osvětlení přecho...'!$C$82:$J$106,'SO 401 - Osvětlení přecho...'!$C$112:$K$278</definedName>
    <definedName name="_xlnm.Print_Titles" localSheetId="2">'SO 401 - Osvětlení přecho...'!$124:$124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77"/>
  <c r="BH277"/>
  <c r="BG277"/>
  <c r="BF277"/>
  <c r="T277"/>
  <c r="T276"/>
  <c r="T275"/>
  <c r="R277"/>
  <c r="R276"/>
  <c r="R275"/>
  <c r="P277"/>
  <c r="P276"/>
  <c r="P275"/>
  <c r="BK277"/>
  <c r="BK276"/>
  <c r="J276"/>
  <c r="BK275"/>
  <c r="J275"/>
  <c r="J277"/>
  <c r="BE277"/>
  <c r="J105"/>
  <c r="J104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T260"/>
  <c r="R261"/>
  <c r="R260"/>
  <c r="P261"/>
  <c r="P260"/>
  <c r="BK261"/>
  <c r="BK260"/>
  <c r="J260"/>
  <c r="J261"/>
  <c r="BE261"/>
  <c r="J103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T251"/>
  <c r="R252"/>
  <c r="R251"/>
  <c r="P252"/>
  <c r="P251"/>
  <c r="BK252"/>
  <c r="BK251"/>
  <c r="J251"/>
  <c r="J252"/>
  <c r="BE252"/>
  <c r="J102"/>
  <c r="BI249"/>
  <c r="BH249"/>
  <c r="BG249"/>
  <c r="BF249"/>
  <c r="T249"/>
  <c r="R249"/>
  <c r="P249"/>
  <c r="BK249"/>
  <c r="J249"/>
  <c r="BE249"/>
  <c r="BI247"/>
  <c r="BH247"/>
  <c r="BG247"/>
  <c r="BF247"/>
  <c r="T247"/>
  <c r="T246"/>
  <c r="R247"/>
  <c r="R246"/>
  <c r="P247"/>
  <c r="P246"/>
  <c r="BK247"/>
  <c r="BK246"/>
  <c r="J246"/>
  <c r="J247"/>
  <c r="BE247"/>
  <c r="J101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100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99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F37"/>
  <c i="1" r="BD96"/>
  <c i="3" r="BH128"/>
  <c r="F36"/>
  <c i="1" r="BC96"/>
  <c i="3" r="BG128"/>
  <c r="F35"/>
  <c i="1" r="BB96"/>
  <c i="3" r="BF128"/>
  <c r="J34"/>
  <c i="1" r="AW96"/>
  <c i="3" r="F34"/>
  <c i="1" r="BA96"/>
  <c i="3" r="T128"/>
  <c r="T127"/>
  <c r="T126"/>
  <c r="T125"/>
  <c r="R128"/>
  <c r="R127"/>
  <c r="R126"/>
  <c r="R125"/>
  <c r="P128"/>
  <c r="P127"/>
  <c r="P126"/>
  <c r="P125"/>
  <c i="1" r="AU96"/>
  <c i="3" r="BK128"/>
  <c r="BK127"/>
  <c r="J127"/>
  <c r="BK126"/>
  <c r="J126"/>
  <c r="BK125"/>
  <c r="J125"/>
  <c r="J96"/>
  <c r="J30"/>
  <c i="1" r="AG96"/>
  <c i="3" r="J128"/>
  <c r="BE128"/>
  <c r="J33"/>
  <c i="1" r="AV96"/>
  <c i="3" r="F33"/>
  <c i="1" r="AZ96"/>
  <c i="3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2" r="J37"/>
  <c r="J36"/>
  <c i="1" r="AY95"/>
  <c i="2" r="J35"/>
  <c i="1" r="AX95"/>
  <c i="2" r="BI347"/>
  <c r="BH347"/>
  <c r="BG347"/>
  <c r="BF347"/>
  <c r="T347"/>
  <c r="T346"/>
  <c r="R347"/>
  <c r="R346"/>
  <c r="P347"/>
  <c r="P346"/>
  <c r="BK347"/>
  <c r="BK346"/>
  <c r="J346"/>
  <c r="J347"/>
  <c r="BE347"/>
  <c r="J108"/>
  <c r="BI344"/>
  <c r="BH344"/>
  <c r="BG344"/>
  <c r="BF344"/>
  <c r="T344"/>
  <c r="T343"/>
  <c r="R344"/>
  <c r="R343"/>
  <c r="P344"/>
  <c r="P343"/>
  <c r="BK344"/>
  <c r="BK343"/>
  <c r="J343"/>
  <c r="J344"/>
  <c r="BE344"/>
  <c r="J107"/>
  <c r="BI341"/>
  <c r="BH341"/>
  <c r="BG341"/>
  <c r="BF341"/>
  <c r="T341"/>
  <c r="R341"/>
  <c r="P341"/>
  <c r="BK341"/>
  <c r="J341"/>
  <c r="BE341"/>
  <c r="BI339"/>
  <c r="BH339"/>
  <c r="BG339"/>
  <c r="BF339"/>
  <c r="T339"/>
  <c r="T338"/>
  <c r="T337"/>
  <c r="R339"/>
  <c r="R338"/>
  <c r="R337"/>
  <c r="P339"/>
  <c r="P338"/>
  <c r="P337"/>
  <c r="BK339"/>
  <c r="BK338"/>
  <c r="J338"/>
  <c r="BK337"/>
  <c r="J337"/>
  <c r="J339"/>
  <c r="BE339"/>
  <c r="J106"/>
  <c r="J105"/>
  <c r="BI333"/>
  <c r="BH333"/>
  <c r="BG333"/>
  <c r="BF333"/>
  <c r="T333"/>
  <c r="T332"/>
  <c r="T331"/>
  <c r="R333"/>
  <c r="R332"/>
  <c r="R331"/>
  <c r="P333"/>
  <c r="P332"/>
  <c r="P331"/>
  <c r="BK333"/>
  <c r="BK332"/>
  <c r="J332"/>
  <c r="BK331"/>
  <c r="J331"/>
  <c r="J333"/>
  <c r="BE333"/>
  <c r="J104"/>
  <c r="J103"/>
  <c r="BI329"/>
  <c r="BH329"/>
  <c r="BG329"/>
  <c r="BF329"/>
  <c r="T329"/>
  <c r="T328"/>
  <c r="R329"/>
  <c r="R328"/>
  <c r="P329"/>
  <c r="P328"/>
  <c r="BK329"/>
  <c r="BK328"/>
  <c r="J328"/>
  <c r="J329"/>
  <c r="BE329"/>
  <c r="J102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7"/>
  <c r="BH317"/>
  <c r="BG317"/>
  <c r="BF317"/>
  <c r="T317"/>
  <c r="T316"/>
  <c r="R317"/>
  <c r="R316"/>
  <c r="P317"/>
  <c r="P316"/>
  <c r="BK317"/>
  <c r="BK316"/>
  <c r="J316"/>
  <c r="J317"/>
  <c r="BE317"/>
  <c r="J101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2"/>
  <c r="BH252"/>
  <c r="BG252"/>
  <c r="BF252"/>
  <c r="T252"/>
  <c r="T251"/>
  <c r="R252"/>
  <c r="R251"/>
  <c r="P252"/>
  <c r="P251"/>
  <c r="BK252"/>
  <c r="BK251"/>
  <c r="J251"/>
  <c r="J252"/>
  <c r="BE252"/>
  <c r="J100"/>
  <c r="BI247"/>
  <c r="BH247"/>
  <c r="BG247"/>
  <c r="BF247"/>
  <c r="T247"/>
  <c r="R247"/>
  <c r="P247"/>
  <c r="BK247"/>
  <c r="J247"/>
  <c r="BE247"/>
  <c r="BI242"/>
  <c r="BH242"/>
  <c r="BG242"/>
  <c r="BF242"/>
  <c r="T242"/>
  <c r="R242"/>
  <c r="P242"/>
  <c r="BK242"/>
  <c r="J242"/>
  <c r="BE242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4"/>
  <c r="BH204"/>
  <c r="BG204"/>
  <c r="BF204"/>
  <c r="T204"/>
  <c r="T203"/>
  <c r="R204"/>
  <c r="R203"/>
  <c r="P204"/>
  <c r="P203"/>
  <c r="BK204"/>
  <c r="BK203"/>
  <c r="J203"/>
  <c r="J204"/>
  <c r="BE204"/>
  <c r="J99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1"/>
  <c r="F37"/>
  <c i="1" r="BD95"/>
  <c i="2" r="BH131"/>
  <c r="F36"/>
  <c i="1" r="BC95"/>
  <c i="2" r="BG131"/>
  <c r="F35"/>
  <c i="1" r="BB95"/>
  <c i="2" r="BF131"/>
  <c r="J34"/>
  <c i="1" r="AW95"/>
  <c i="2" r="F34"/>
  <c i="1" r="BA95"/>
  <c i="2" r="T131"/>
  <c r="T130"/>
  <c r="T129"/>
  <c r="T128"/>
  <c r="R131"/>
  <c r="R130"/>
  <c r="R129"/>
  <c r="R128"/>
  <c r="P131"/>
  <c r="P130"/>
  <c r="P129"/>
  <c r="P128"/>
  <c i="1" r="AU95"/>
  <c i="2" r="BK131"/>
  <c r="BK130"/>
  <c r="J130"/>
  <c r="BK129"/>
  <c r="J129"/>
  <c r="BK128"/>
  <c r="J128"/>
  <c r="J96"/>
  <c r="J30"/>
  <c i="1" r="AG95"/>
  <c i="2" r="J131"/>
  <c r="BE131"/>
  <c r="J33"/>
  <c i="1" r="AV95"/>
  <c i="2" r="F33"/>
  <c i="1" r="AZ95"/>
  <c i="2" r="J98"/>
  <c r="J97"/>
  <c r="J125"/>
  <c r="J124"/>
  <c r="F124"/>
  <c r="F122"/>
  <c r="E120"/>
  <c r="J92"/>
  <c r="J91"/>
  <c r="F91"/>
  <c r="F89"/>
  <c r="E87"/>
  <c r="J39"/>
  <c r="J18"/>
  <c r="E18"/>
  <c r="F125"/>
  <c r="F92"/>
  <c r="J17"/>
  <c r="J12"/>
  <c r="J122"/>
  <c r="J89"/>
  <c r="E7"/>
  <c r="E118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<sst xmlns="http://schemas.openxmlformats.org/spreadsheetml/2006/main">
  <si>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</si>
  <si>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</si>
  <si>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</si>
  <si>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</si>
  <si>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</si>
  <si>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{d09c2f5c-157e-4b0f-948a-c987a3479a61}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</si>
  <si>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</si>
  <si>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</si>
  <si>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</si>
  <si>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</si>
  <si>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</si>
  <si>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</si>
  <si>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</si>
  <si>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</si>
  <si>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</si>
  <si>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</si>
  <si>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</si>
  <si>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Šeberov - chodník ul.K Hrnčířům - Novákova</t>
  </si>
  <si>
    <t>KSO:</t>
  </si>
  <si>
    <t>CC-CZ:</t>
  </si>
  <si>
    <t>Místo:</t>
  </si>
  <si>
    <t>ul. K Hrnčířům a Novákova</t>
  </si>
  <si>
    <t>Datum:</t>
  </si>
  <si>
    <t>18.10.2019</t>
  </si>
  <si>
    <t>Zadavatel:</t>
  </si>
  <si>
    <t>IČ:</t>
  </si>
  <si>
    <t>00241717</t>
  </si>
  <si>
    <t>Úřad městské části Praha – Šeberov</t>
  </si>
  <si>
    <t>DIČ:</t>
  </si>
  <si>
    <t>CZ00241717</t>
  </si>
  <si>
    <t>Uchazeč:</t>
  </si>
  <si>
    <t>Vyplň údaj</t>
  </si>
  <si>
    <t>Projektant:</t>
  </si>
  <si>
    <t>03271064</t>
  </si>
  <si>
    <t>Ing. Vojtěch Holub</t>
  </si>
  <si>
    <t>CZ8108180828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</si>
  <si>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</si>
  <si>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</si>
  <si>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</si>
  <si>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</si>
  <si>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</si>
  <si>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</si>
  <si>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</si>
  <si>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</si>
  <si>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</si>
  <si>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</si>
  <si>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</si>
  <si>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</si>
  <si>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</si>
  <si>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</si>
  <si>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</si>
  <si>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</si>
  <si>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</si>
  <si>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</si>
  <si>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</si>
  <si>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</si>
  <si>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</si>
  <si>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</si>
  <si>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</si>
  <si>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</si>
  <si>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</si>
  <si>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</si>
  <si>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</si>
  <si>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</si>
  <si>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</si>
  <si>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</si>
  <si>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</si>
  <si>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</si>
  <si>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</si>
  <si>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</si>
  <si>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</si>
  <si>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</si>
  <si>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</si>
  <si>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</si>
  <si>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</si>
  <si>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</si>
  <si>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</si>
  <si>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</si>
  <si>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</si>
  <si>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</si>
  <si>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</si>
  <si>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</si>
  <si>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</si>
  <si>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</si>
  <si>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</si>
  <si>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</si>
  <si>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</si>
  <si>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</si>
  <si>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{1310c632-1989-4561-bed4-79394d9c4c1f}</t>
  </si>
  <si>
    <t>2</t>
  </si>
  <si>
    <t>SO 401</t>
  </si>
  <si>
    <t>Osvětlení přechodu pro chodce</t>
  </si>
  <si>
    <t>{4e665f60-e51b-4c68-9fa4-233a70c55796}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</si>
  <si>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</si>
  <si>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</si>
  <si>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</si>
  <si>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</si>
  <si>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</si>
  <si>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</si>
  <si>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</si>
  <si>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</si>
  <si>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</si>
  <si>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</si>
  <si>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</si>
  <si>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</si>
  <si>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</si>
  <si>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</si>
  <si>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</si>
  <si>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</si>
  <si>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</si>
  <si>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</si>
  <si>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</si>
  <si>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</si>
  <si>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</si>
  <si>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</si>
  <si>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</si>
  <si>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</si>
  <si>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</si>
  <si>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</si>
  <si>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</si>
  <si>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</si>
  <si>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</si>
  <si>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</si>
  <si>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</si>
  <si>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</si>
  <si>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</si>
  <si>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</si>
  <si>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</si>
  <si>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</si>
  <si>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</si>
  <si>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</si>
  <si>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</si>
  <si>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</si>
  <si>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</si>
  <si>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2019 01</t>
  </si>
  <si>
    <t>4</t>
  </si>
  <si>
    <t>PP</t>
  </si>
  <si>
    <t>VV</t>
  </si>
  <si>
    <t>"vybourání 60 mm"8,7+3,95</t>
  </si>
  <si>
    <t>"vybourání 80 mm"1,12</t>
  </si>
  <si>
    <t>"předláždění 60mm"27,81</t>
  </si>
  <si>
    <t>"předláždění 80mm"5,38</t>
  </si>
  <si>
    <t>Součet</t>
  </si>
  <si>
    <t>113107321</t>
  </si>
  <si>
    <t>Odstranění podkladu z kameniva drceného tl 100 mm strojně pl do 50 m2</t>
  </si>
  <si>
    <t>"výškové napojení ploch tl.50mm - dlažba"27,81+3,95+5,38+1,12</t>
  </si>
  <si>
    <t>"odkop pod asfaltem (výměna krytu) tl.70mm"38,58/2</t>
  </si>
  <si>
    <t>3</t>
  </si>
  <si>
    <t>113107322</t>
  </si>
  <si>
    <t>Odstranění podkladu z kameniva drceného tl 200 mm strojně pl do 50 m2</t>
  </si>
  <si>
    <t>6</t>
  </si>
  <si>
    <t>"odkop pod zám.dl.60 tl. 180mm"8,7</t>
  </si>
  <si>
    <t>"odstranění asf. krytu tl. 140mm"13,45</t>
  </si>
  <si>
    <t>113107342</t>
  </si>
  <si>
    <t>Odstranění podkladu živičného tl 100 mm strojně pl do 50 m2</t>
  </si>
  <si>
    <t>8</t>
  </si>
  <si>
    <t>"zůžení vozovky"13,45</t>
  </si>
  <si>
    <t>"kolem obrub"38,58</t>
  </si>
  <si>
    <t>5</t>
  </si>
  <si>
    <t>113201112</t>
  </si>
  <si>
    <t>Vytrhání obrub silničních ležatých</t>
  </si>
  <si>
    <t>m</t>
  </si>
  <si>
    <t>10</t>
  </si>
  <si>
    <t>113202111</t>
  </si>
  <si>
    <t>Vytrhání obrub krajníků obrubníků stojatých</t>
  </si>
  <si>
    <t>12</t>
  </si>
  <si>
    <t>"sil.obruba"30,55</t>
  </si>
  <si>
    <t>7</t>
  </si>
  <si>
    <t>113204111</t>
  </si>
  <si>
    <t>Vytrhání obrub záhonových</t>
  </si>
  <si>
    <t>14</t>
  </si>
  <si>
    <t>122201101</t>
  </si>
  <si>
    <t>Odkopávky a prokopávky nezapažené v hornině tř. 3 objem do 100 m3</t>
  </si>
  <si>
    <t>m3</t>
  </si>
  <si>
    <t>16</t>
  </si>
  <si>
    <t>"odkop zeminy"69,85*0,24+1,72*0,1</t>
  </si>
  <si>
    <t>"odkop zeminy pro obrubníky"76,5*0,05+10,2*0,03</t>
  </si>
  <si>
    <t>9</t>
  </si>
  <si>
    <t>122201109</t>
  </si>
  <si>
    <t>Příplatek za lepivost u odkopávek v hornině tř. 1 až 3</t>
  </si>
  <si>
    <t>18</t>
  </si>
  <si>
    <t>162301101</t>
  </si>
  <si>
    <t>Vodorovné přemístění do 500 m výkopku/sypaniny z horniny tř. 1 až 4</t>
  </si>
  <si>
    <t>20</t>
  </si>
  <si>
    <t>"odvoz na meziskládku a zpět na stavbu"</t>
  </si>
  <si>
    <t>"rozprostření zemin"(3,72*0,1)*2</t>
  </si>
  <si>
    <t>11</t>
  </si>
  <si>
    <t>162701101</t>
  </si>
  <si>
    <t>Vodorovné přemístění do 6000 m výkopku/sypaniny z horniny tř. 1 až 4</t>
  </si>
  <si>
    <t>882128788</t>
  </si>
  <si>
    <t xml:space="preserve">Vodorovné přemístění výkopku nebo sypaniny po suchu  na obvyklém dopravním prostředku, bez naložení výkopku, avšak se složením bez rozhrnutí z horniny tř. 1 až 4 na vzdálenost přes 5 000 do 6 000 m</t>
  </si>
  <si>
    <t>"odkopávky"21,067</t>
  </si>
  <si>
    <t>"rozprostření zeminy"-(3,72*0,1)</t>
  </si>
  <si>
    <t>167101101</t>
  </si>
  <si>
    <t>Nakládání výkopku z hornin tř. 1 až 4 do 100 m3</t>
  </si>
  <si>
    <t>24</t>
  </si>
  <si>
    <t>0,372</t>
  </si>
  <si>
    <t>13</t>
  </si>
  <si>
    <t>171201201</t>
  </si>
  <si>
    <t>Uložení sypaniny na skládky</t>
  </si>
  <si>
    <t>26</t>
  </si>
  <si>
    <t>171201211</t>
  </si>
  <si>
    <t>Poplatek za uložení stavebního odpadu - zeminy a kameniva na skládce</t>
  </si>
  <si>
    <t>t</t>
  </si>
  <si>
    <t>28</t>
  </si>
  <si>
    <t>20,695*1,8</t>
  </si>
  <si>
    <t>181006111</t>
  </si>
  <si>
    <t>Rozprostření zemin tl vrstvy do 0,1 m schopných zúrodnění v rovině a sklonu do 1:5</t>
  </si>
  <si>
    <t>30</t>
  </si>
  <si>
    <t>"zemina použita z odkopávek"</t>
  </si>
  <si>
    <t>"ohumusování ploch"3,72</t>
  </si>
  <si>
    <t>181411131</t>
  </si>
  <si>
    <t>Založení parkového trávníku výsevem plochy do 1000 m2 v rovině a ve svahu do 1:5</t>
  </si>
  <si>
    <t>32</t>
  </si>
  <si>
    <t>17</t>
  </si>
  <si>
    <t>M</t>
  </si>
  <si>
    <t>00572410</t>
  </si>
  <si>
    <t>osivo směs travní parková</t>
  </si>
  <si>
    <t>kg</t>
  </si>
  <si>
    <t>34</t>
  </si>
  <si>
    <t>3,72*0,04</t>
  </si>
  <si>
    <t>181951102</t>
  </si>
  <si>
    <t>Úprava pláně v hornině tř. 1 až 4 se zhutněním</t>
  </si>
  <si>
    <t>36</t>
  </si>
  <si>
    <t>"chodníky"88,71</t>
  </si>
  <si>
    <t>Komunikace pozemní</t>
  </si>
  <si>
    <t>19</t>
  </si>
  <si>
    <t>564811111</t>
  </si>
  <si>
    <t>Podklad ze štěrkodrtě ŠD tl 50 mm</t>
  </si>
  <si>
    <t>40</t>
  </si>
  <si>
    <t>"ŠDb frakce 0/32 mm"</t>
  </si>
  <si>
    <t>"předláždění stávající dlažbou"27,81+5,38</t>
  </si>
  <si>
    <t>"předláždění slepeckou dlažbou"3,95+1,12</t>
  </si>
  <si>
    <t>564811113</t>
  </si>
  <si>
    <t>Podklad ze štěrkodrtě ŠD tl 70 mm</t>
  </si>
  <si>
    <t>44</t>
  </si>
  <si>
    <t>"vozovka ŠD 0-140mm"38,58/2</t>
  </si>
  <si>
    <t>564851111</t>
  </si>
  <si>
    <t>Podklad ze štěrkodrtě ŠD tl 150 mm</t>
  </si>
  <si>
    <t>46</t>
  </si>
  <si>
    <t>"chodníky ŠDb 0/63"80,59+3,12</t>
  </si>
  <si>
    <t>22</t>
  </si>
  <si>
    <t>565155111</t>
  </si>
  <si>
    <t>Asfaltový beton vrstva podkladní ACP 16 +(obalované kamenivo OKS) tl 70 mm š do 3 m</t>
  </si>
  <si>
    <t>48</t>
  </si>
  <si>
    <t>23</t>
  </si>
  <si>
    <t>573191111</t>
  </si>
  <si>
    <t>Postřik infiltrační kationaktivní emulzí v množství 1 kg/m2</t>
  </si>
  <si>
    <t>50</t>
  </si>
  <si>
    <t>"0,6kg/m2"38,58</t>
  </si>
  <si>
    <t>573231106</t>
  </si>
  <si>
    <t>Postřik živičný spojovací ze silniční emulze v množství 0,30 kg/m2</t>
  </si>
  <si>
    <t>52</t>
  </si>
  <si>
    <t>25</t>
  </si>
  <si>
    <t>577134111</t>
  </si>
  <si>
    <t>Asfaltový beton vrstva obrusná ACO 11 (ABS) tř. I tl 40 mm š do 3 m z nemodifikovaného asfaltu</t>
  </si>
  <si>
    <t>54</t>
  </si>
  <si>
    <t>596211111</t>
  </si>
  <si>
    <t>Kladení zámkové dlažby komunikací pro pěší tl 60 mm skupiny A pl do 100 m2</t>
  </si>
  <si>
    <t>56</t>
  </si>
  <si>
    <t>"chodník"80,59+3,12+3,95</t>
  </si>
  <si>
    <t>"předláždění"27,81</t>
  </si>
  <si>
    <t>27</t>
  </si>
  <si>
    <t>59245018</t>
  </si>
  <si>
    <t>dlažba skladebná betonová 200x100x60mm přírodní</t>
  </si>
  <si>
    <t>58</t>
  </si>
  <si>
    <t>80,59*1,02</t>
  </si>
  <si>
    <t>59245006</t>
  </si>
  <si>
    <t>dlažba skladebná betonová pro nevidomé 200x100x60mm barevná červená</t>
  </si>
  <si>
    <t>60</t>
  </si>
  <si>
    <t>"novostavba chodníku"3,12*1,02</t>
  </si>
  <si>
    <t>"výměna dlažby"3,95*1,02</t>
  </si>
  <si>
    <t>29</t>
  </si>
  <si>
    <t>596211210</t>
  </si>
  <si>
    <t>Kladení zámkové dlažby komunikací pro pěší tl 80 mm skupiny A pl do 50 m2</t>
  </si>
  <si>
    <t>62</t>
  </si>
  <si>
    <t>"výměna dlažby"1,12</t>
  </si>
  <si>
    <t>"předláždění stávající dlažbou"5,38</t>
  </si>
  <si>
    <t>59245006R</t>
  </si>
  <si>
    <t>dlažba skladebná betonová pro nevidomé 200x100x80mm barevná červená</t>
  </si>
  <si>
    <t>571147606</t>
  </si>
  <si>
    <t>"výměna dlažby"1,12*1,02</t>
  </si>
  <si>
    <t>Ostatní konstrukce a práce, bourání</t>
  </si>
  <si>
    <t>31</t>
  </si>
  <si>
    <t>914111112</t>
  </si>
  <si>
    <t>Montáž svislé dopravní značky do velikosti 1 m2 páskováním na sloup</t>
  </si>
  <si>
    <t>kus</t>
  </si>
  <si>
    <t>66</t>
  </si>
  <si>
    <t>40444230R</t>
  </si>
  <si>
    <t>značka dopravní svislá FeZn NK 500x500mm z retroreflexní fólie třídy RA2</t>
  </si>
  <si>
    <t>68</t>
  </si>
  <si>
    <t>"IP6"2</t>
  </si>
  <si>
    <t>33</t>
  </si>
  <si>
    <t>915121112</t>
  </si>
  <si>
    <t>Vodorovné dopravní značení vodící čáry souvislé š 250 mm retroreflexní bílá barva</t>
  </si>
  <si>
    <t>70</t>
  </si>
  <si>
    <t>"V4 0,25m"105,25</t>
  </si>
  <si>
    <t>915131112</t>
  </si>
  <si>
    <t>Vodorovné dopravní značení přechody pro chodce, šipky, symboly retroreflexní bílá barva</t>
  </si>
  <si>
    <t>1017227329</t>
  </si>
  <si>
    <t xml:space="preserve">Vodorovné dopravní značení stříkané barvou  přechody pro chodce, šipky, symboly bílé retroreflexní</t>
  </si>
  <si>
    <t>"V7a přechod"14</t>
  </si>
  <si>
    <t>35</t>
  </si>
  <si>
    <t>915221111</t>
  </si>
  <si>
    <t>Vodorovné dopravní značení vodící čáry souvislé š 250 mm bílý plast</t>
  </si>
  <si>
    <t>773041471</t>
  </si>
  <si>
    <t xml:space="preserve">Vodorovné dopravní značení stříkaným plastem  vodící čára bílá šířky 250 mm souvislá základní</t>
  </si>
  <si>
    <t>915231112</t>
  </si>
  <si>
    <t>Vodorovné dopravní značení přechody pro chodce, šipky, symboly retroreflexní bílý plast</t>
  </si>
  <si>
    <t>72</t>
  </si>
  <si>
    <t>37</t>
  </si>
  <si>
    <t>916131213</t>
  </si>
  <si>
    <t>Osazení silničního obrubníku betonového stojatého s boční opěrou do lože z betonu prostého</t>
  </si>
  <si>
    <t>74</t>
  </si>
  <si>
    <t>16+52,5+8</t>
  </si>
  <si>
    <t>38</t>
  </si>
  <si>
    <t>59217029</t>
  </si>
  <si>
    <t>obrubník betonový silniční nájezdový 1000x150x150mm</t>
  </si>
  <si>
    <t>76</t>
  </si>
  <si>
    <t>16*1,02</t>
  </si>
  <si>
    <t>39</t>
  </si>
  <si>
    <t>59217031</t>
  </si>
  <si>
    <t>obrubník betonový silniční 1000x150x250mm</t>
  </si>
  <si>
    <t>78</t>
  </si>
  <si>
    <t>52,5*1,02</t>
  </si>
  <si>
    <t>59217030</t>
  </si>
  <si>
    <t>obrubník betonový silniční přechodový 1000x150x150-250mm</t>
  </si>
  <si>
    <t>80</t>
  </si>
  <si>
    <t>"L"4</t>
  </si>
  <si>
    <t>"P"4</t>
  </si>
  <si>
    <t>41</t>
  </si>
  <si>
    <t>916231213</t>
  </si>
  <si>
    <t>Osazení chodníkového obrubníku betonového stojatého s boční opěrou do lože z betonu prostého</t>
  </si>
  <si>
    <t>82</t>
  </si>
  <si>
    <t>42</t>
  </si>
  <si>
    <t>59217017</t>
  </si>
  <si>
    <t>obrubník betonový chodníkový 1000x100x250mm</t>
  </si>
  <si>
    <t>84</t>
  </si>
  <si>
    <t>2,33*1,02</t>
  </si>
  <si>
    <t>43</t>
  </si>
  <si>
    <t>916331112</t>
  </si>
  <si>
    <t>Osazení zahradního obrubníku betonového do lože z betonu s boční opěrou</t>
  </si>
  <si>
    <t>86</t>
  </si>
  <si>
    <t>59217001</t>
  </si>
  <si>
    <t>obrubník betonový zahradní 1000x50x250mm</t>
  </si>
  <si>
    <t>88</t>
  </si>
  <si>
    <t>7,87*1,02</t>
  </si>
  <si>
    <t>45</t>
  </si>
  <si>
    <t>916991121</t>
  </si>
  <si>
    <t>Lože pod obrubníky, krajníky nebo obruby z dlažebních kostek z betonu prostého</t>
  </si>
  <si>
    <t>90</t>
  </si>
  <si>
    <t>"obruby"(16+52,5+8)*0,03</t>
  </si>
  <si>
    <t>919732211</t>
  </si>
  <si>
    <t>Styčná spára napojení nového živičného povrchu na stávající za tepla š 15 mm hl 25 mm s prořezáním</t>
  </si>
  <si>
    <t>805616389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</si>
  <si>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</si>
  <si>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47</t>
  </si>
  <si>
    <t>938909331</t>
  </si>
  <si>
    <t>Čištění vozovek metením ručně podkladu nebo krytu betonového nebo živičného</t>
  </si>
  <si>
    <t>-1146774464</t>
  </si>
  <si>
    <t>Čištění vozovek metením bláta, prachu nebo hlinitého nánosu s odklizením na hromady na vzdálenost do 20 m nebo naložením na dopravní prostředek ručně povrchu podkladu nebo krytu betonového nebo živičného</t>
  </si>
  <si>
    <t>966006132</t>
  </si>
  <si>
    <t>Odstranění značek dopravních nebo orientačních se sloupky s betonovými patkami</t>
  </si>
  <si>
    <t>94</t>
  </si>
  <si>
    <t>49</t>
  </si>
  <si>
    <t>966006211</t>
  </si>
  <si>
    <t>Odstranění svislých dopravních značek ze sloupů, sloupků nebo konzol</t>
  </si>
  <si>
    <t>96</t>
  </si>
  <si>
    <t>966007123</t>
  </si>
  <si>
    <t>Odstranění vodorovného značení frézováním plastu z plochy</t>
  </si>
  <si>
    <t>1378246766</t>
  </si>
  <si>
    <t xml:space="preserve">Odstranění vodorovného dopravního značení frézováním  značeného plastem plošného</t>
  </si>
  <si>
    <t xml:space="preserve">"odstranění stávajícího přechodu pro chodce"9 </t>
  </si>
  <si>
    <t>997</t>
  </si>
  <si>
    <t>Přesun sutě</t>
  </si>
  <si>
    <t>51</t>
  </si>
  <si>
    <t>997013501</t>
  </si>
  <si>
    <t>Odvoz suti a vybouraných hmot na skládku nebo meziskládku do 1 km se složením</t>
  </si>
  <si>
    <t>98</t>
  </si>
  <si>
    <t>997013509</t>
  </si>
  <si>
    <t>Příplatek k odvozu suti a vybouraných hmot na skládku ZKD 1 km přes 1 km</t>
  </si>
  <si>
    <t>100</t>
  </si>
  <si>
    <t>59,468*5</t>
  </si>
  <si>
    <t>53</t>
  </si>
  <si>
    <t>997013801</t>
  </si>
  <si>
    <t>Poplatek za uložení na skládce (skládkovné) stavebního odpadu betonového kód odpadu 170 101</t>
  </si>
  <si>
    <t>102</t>
  </si>
  <si>
    <t>997223845</t>
  </si>
  <si>
    <t>Poplatek za uložení na skládce (skládkovné) odpadu asfaltového bez dehtu kód odpadu 170 302</t>
  </si>
  <si>
    <t>104</t>
  </si>
  <si>
    <t>55</t>
  </si>
  <si>
    <t>997223855</t>
  </si>
  <si>
    <t>Poplatek za uložení na skládce (skládkovné) zeminy a kameniva kód odpadu 170 504</t>
  </si>
  <si>
    <t>106</t>
  </si>
  <si>
    <t>998</t>
  </si>
  <si>
    <t>Přesun hmot</t>
  </si>
  <si>
    <t>998223011</t>
  </si>
  <si>
    <t>Přesun hmot pro pozemní komunikace s krytem dlážděným</t>
  </si>
  <si>
    <t>108</t>
  </si>
  <si>
    <t>PSV</t>
  </si>
  <si>
    <t>Práce a dodávky PSV</t>
  </si>
  <si>
    <t>711</t>
  </si>
  <si>
    <t>Izolace proti vodě, vlhkosti a plynům</t>
  </si>
  <si>
    <t>57</t>
  </si>
  <si>
    <t>711161112</t>
  </si>
  <si>
    <t>Izolace proti zemní vlhkosti nopovou fólií vodorovná, nopek v 8,0 mm, tl do 0,6 mm</t>
  </si>
  <si>
    <t>110</t>
  </si>
  <si>
    <t>37*0,5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</si>
  <si>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</si>
  <si>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</si>
  <si>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</si>
  <si>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</si>
  <si>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</si>
  <si>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</si>
  <si>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</si>
  <si>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</si>
  <si>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-450891</t>
  </si>
  <si>
    <t>59</t>
  </si>
  <si>
    <t>013254000</t>
  </si>
  <si>
    <t>Dokumentace skutečného provedení stavby</t>
  </si>
  <si>
    <t>2103199866</t>
  </si>
  <si>
    <t>VRN3</t>
  </si>
  <si>
    <t>Zařízení staveniště</t>
  </si>
  <si>
    <t>030001000</t>
  </si>
  <si>
    <t>Zařízení staveniště dle POV stavby (zřízení, provoz, odstranění)</t>
  </si>
  <si>
    <t>1631057942</t>
  </si>
  <si>
    <t>VRN7</t>
  </si>
  <si>
    <t>Provozní vlivy</t>
  </si>
  <si>
    <t>61</t>
  </si>
  <si>
    <t>079002000</t>
  </si>
  <si>
    <t>Ostatní provozní vlivy - Dopravní opatření v průběhu stavby vč. návrhu a jeho projednání s Policií ČR</t>
  </si>
  <si>
    <t>1310875363</t>
  </si>
  <si>
    <t>SO 401 - Osvětlení přechodu pro chodce</t>
  </si>
  <si>
    <t>Ing. Josef Hájek</t>
  </si>
  <si>
    <t>N00 - UPRAVENÉ ROZPOČTOVÉ NÁKLADY</t>
  </si>
  <si>
    <t xml:space="preserve">    N01 - C21M - Elektromontáže</t>
  </si>
  <si>
    <t xml:space="preserve">    N02 - C46M - Zemní práce</t>
  </si>
  <si>
    <t xml:space="preserve">    N03 - Materiály</t>
  </si>
  <si>
    <t xml:space="preserve">    N04 - Dodávky zařízení (specifikace)</t>
  </si>
  <si>
    <t xml:space="preserve">    N05 - Ostatní</t>
  </si>
  <si>
    <t xml:space="preserve">    N06 - Práce v HZS</t>
  </si>
  <si>
    <t>N00</t>
  </si>
  <si>
    <t>UPRAVENÉ ROZPOČTOVÉ NÁKLADY</t>
  </si>
  <si>
    <t>N01</t>
  </si>
  <si>
    <t>C21M - Elektromontáže</t>
  </si>
  <si>
    <t>210202002.2</t>
  </si>
  <si>
    <t xml:space="preserve">svítidlo LED venkovní na dřík či výložník d60mm,IP65 ,do 100W  demontáž</t>
  </si>
  <si>
    <t>-767202117</t>
  </si>
  <si>
    <t>210204001.2</t>
  </si>
  <si>
    <t xml:space="preserve">OCELOVÝ stožár sadový  BEZPATICOVÝ  do 10m  žárový zinek  demontáž</t>
  </si>
  <si>
    <t>-665340314</t>
  </si>
  <si>
    <t>210020461</t>
  </si>
  <si>
    <t xml:space="preserve">DIN lišta TS 35  x 7,5 ,jednotka metr</t>
  </si>
  <si>
    <t>1441733810</t>
  </si>
  <si>
    <t>210101255</t>
  </si>
  <si>
    <t xml:space="preserve">T - spojka  1kV    do 4x150mm2</t>
  </si>
  <si>
    <t>-1233256082</t>
  </si>
  <si>
    <t>210120051</t>
  </si>
  <si>
    <t>pojistka E14 + spodek</t>
  </si>
  <si>
    <t>1745452360</t>
  </si>
  <si>
    <t>1180317762</t>
  </si>
  <si>
    <t>210120401</t>
  </si>
  <si>
    <t xml:space="preserve">jistič bez krytu  1-polový, do 63A,do rozváděče;Icn=10kA</t>
  </si>
  <si>
    <t>1514013971</t>
  </si>
  <si>
    <t>1517059519</t>
  </si>
  <si>
    <t>210130122</t>
  </si>
  <si>
    <t xml:space="preserve">stykač střídavý  4-pól. 25A-63A, 4 zapínací kontakty, c. 230V AC; na DIN lištu 35mm</t>
  </si>
  <si>
    <t>-918451549</t>
  </si>
  <si>
    <t>210160011</t>
  </si>
  <si>
    <t>časový spínač vč. zapojení a nastavení-ASTROHODINY</t>
  </si>
  <si>
    <t>1980808277</t>
  </si>
  <si>
    <t>210160681</t>
  </si>
  <si>
    <t xml:space="preserve">elektroměr 1-fázový do 63A/230V ;  U-lišta 35mm;1 modul</t>
  </si>
  <si>
    <t>-1509815973</t>
  </si>
  <si>
    <t>210202002.1</t>
  </si>
  <si>
    <t>svítidlo LED venkovní na dřík či výložník d60mm,IP65 ,do 100W</t>
  </si>
  <si>
    <t>1193993142</t>
  </si>
  <si>
    <t>210202007</t>
  </si>
  <si>
    <t>asymetrrické svítidlo pro přechod pro chodce do 100W</t>
  </si>
  <si>
    <t>-1437243918</t>
  </si>
  <si>
    <t>210204001.1</t>
  </si>
  <si>
    <t xml:space="preserve">OCELOVÝ stožár sadový  BEZPATICOVÝ  do 10m  žárový zinek</t>
  </si>
  <si>
    <t>-1685846102</t>
  </si>
  <si>
    <t>210204005</t>
  </si>
  <si>
    <t xml:space="preserve">OCELOVÝ stožár  BEZPATICOVÝ  6m  žárový zinek pro osvětlení přechodu pro chodce</t>
  </si>
  <si>
    <t>980891184</t>
  </si>
  <si>
    <t>210204108</t>
  </si>
  <si>
    <t xml:space="preserve">výložník ocelový 1-ramenný  do 5m/přechod pro chodce</t>
  </si>
  <si>
    <t>-579985487</t>
  </si>
  <si>
    <t>210220022</t>
  </si>
  <si>
    <t>uzemnění v zemi FeZn průměru 10mm vč. svorek, propojení a izolace spojů; 0,62kg/m</t>
  </si>
  <si>
    <t>-1373625124</t>
  </si>
  <si>
    <t>210220301</t>
  </si>
  <si>
    <t xml:space="preserve">svorky hromosvodové do 2 šroubu (SS, SU,SO,SP)  FeZn či  NEREZ</t>
  </si>
  <si>
    <t>-1045762032</t>
  </si>
  <si>
    <t>210220361</t>
  </si>
  <si>
    <t>tyčový zemnič vč. zaražení do země a připojení do 2m</t>
  </si>
  <si>
    <t>647576577</t>
  </si>
  <si>
    <t>210220573</t>
  </si>
  <si>
    <t xml:space="preserve">gumoasfalt - nátěr - izolace svodu  od SZ  k  uzemnění : včetně materiálu</t>
  </si>
  <si>
    <t>-959293913</t>
  </si>
  <si>
    <t>210810045</t>
  </si>
  <si>
    <t xml:space="preserve">CYKY   3Cx1.5mm2 (CYKY 3J1.5) 750V (PU)</t>
  </si>
  <si>
    <t>-1652382804</t>
  </si>
  <si>
    <t>210810046</t>
  </si>
  <si>
    <t xml:space="preserve">CYKY  3Cx2.5mm2 (CYKY 3J2.5) 750V (PU)</t>
  </si>
  <si>
    <t>466978649</t>
  </si>
  <si>
    <t>N02</t>
  </si>
  <si>
    <t>C46M - Zemní práce</t>
  </si>
  <si>
    <t>460010024</t>
  </si>
  <si>
    <t>vytyč.trati kab.vedení v zastavěném prostoru</t>
  </si>
  <si>
    <t>-1825866148</t>
  </si>
  <si>
    <t>460030072</t>
  </si>
  <si>
    <t>demontáž + montáž zámkové dlažby či bet.dlaždic nebo betonu</t>
  </si>
  <si>
    <t>-1512407286</t>
  </si>
  <si>
    <t>460100028</t>
  </si>
  <si>
    <t xml:space="preserve">betonový pouzdrový zákl.pro stožár VO  800x800x 1500mm vč.betonu</t>
  </si>
  <si>
    <t>-833069430</t>
  </si>
  <si>
    <t>460200163</t>
  </si>
  <si>
    <t>kabel.rýha 35cm/šíř. 80cm/hl. zem.tř.3</t>
  </si>
  <si>
    <t>496048082</t>
  </si>
  <si>
    <t>460420001</t>
  </si>
  <si>
    <t>kabel.lože z pros.zem.v rýze 35cm tl.22cm</t>
  </si>
  <si>
    <t>479040514</t>
  </si>
  <si>
    <t>460490012</t>
  </si>
  <si>
    <t>fólie výstražná z PVC šířky 33cm</t>
  </si>
  <si>
    <t>-752765998</t>
  </si>
  <si>
    <t>460510021</t>
  </si>
  <si>
    <t>kabel.prostup z PVC roury světl.do 16cm/tr.dvojitá korugovaná</t>
  </si>
  <si>
    <t>1266075648</t>
  </si>
  <si>
    <t>460560163</t>
  </si>
  <si>
    <t>ruč.zához.kab.rýhy 35cm šíř.80cm hl.zem.tř.3</t>
  </si>
  <si>
    <t>-1198219393</t>
  </si>
  <si>
    <t>N03</t>
  </si>
  <si>
    <t>Materiály</t>
  </si>
  <si>
    <t>01047</t>
  </si>
  <si>
    <t>70W svítidlo OMS Dalya Zebra pravá vč.zdroje pro přechod</t>
  </si>
  <si>
    <t>-941973821</t>
  </si>
  <si>
    <t>10.030.691</t>
  </si>
  <si>
    <t xml:space="preserve">Spojka OSZ 70-150  zalévací podle kabelu</t>
  </si>
  <si>
    <t>1905272983</t>
  </si>
  <si>
    <t>10.034.506</t>
  </si>
  <si>
    <t xml:space="preserve">Stožár PA 6-114/89/76 žár.zinek  pro chodce</t>
  </si>
  <si>
    <t>-1686324239</t>
  </si>
  <si>
    <t>10.038.911</t>
  </si>
  <si>
    <t>Lišta TS 35x7,5/2m F6 perforovaná</t>
  </si>
  <si>
    <t>-331962346</t>
  </si>
  <si>
    <t>10.039.975</t>
  </si>
  <si>
    <t>Výložník JZP 1-1500 žár.zinek</t>
  </si>
  <si>
    <t>1078642607</t>
  </si>
  <si>
    <t>10.046.508</t>
  </si>
  <si>
    <t>Tyč ZT 2,0 (2000 plná) zemnící</t>
  </si>
  <si>
    <t>-1614853920</t>
  </si>
  <si>
    <t>10.046.539</t>
  </si>
  <si>
    <t>Svorka SJ02b</t>
  </si>
  <si>
    <t>-1435927607</t>
  </si>
  <si>
    <t>10.048.482</t>
  </si>
  <si>
    <t>CYKY 3J2,5 (3Cx 2,5)</t>
  </si>
  <si>
    <t>1720551078</t>
  </si>
  <si>
    <t>10.074.642</t>
  </si>
  <si>
    <t xml:space="preserve">Trubka KOPOFLEX  40 rudá</t>
  </si>
  <si>
    <t>1896552495</t>
  </si>
  <si>
    <t>10.081.828</t>
  </si>
  <si>
    <t>Pojistka D01 16A gL/gG</t>
  </si>
  <si>
    <t>545244685</t>
  </si>
  <si>
    <t>10.082.086</t>
  </si>
  <si>
    <t>Krytka pro poj.spodek E14</t>
  </si>
  <si>
    <t>-1247700595</t>
  </si>
  <si>
    <t>1903076785</t>
  </si>
  <si>
    <t>10.212.126</t>
  </si>
  <si>
    <t>Výložník PDV 1-2500 Z žár.zinek</t>
  </si>
  <si>
    <t>-2053044950</t>
  </si>
  <si>
    <t>10.577.458</t>
  </si>
  <si>
    <t>Drát uzem. FeZn pozink. pr.10</t>
  </si>
  <si>
    <t>-1728587664</t>
  </si>
  <si>
    <t>10.721.891</t>
  </si>
  <si>
    <t>Hodiny SHT-4 spínací astro</t>
  </si>
  <si>
    <t>-1035412438</t>
  </si>
  <si>
    <t>11.123.982</t>
  </si>
  <si>
    <t>Stykač R25-40 230V/50Hz</t>
  </si>
  <si>
    <t>1512130138</t>
  </si>
  <si>
    <t>17018</t>
  </si>
  <si>
    <t xml:space="preserve">KV CYKY-J  3 X   1,5  (C)</t>
  </si>
  <si>
    <t>-1865597826</t>
  </si>
  <si>
    <t>34989097</t>
  </si>
  <si>
    <t>TREMIS SVORKA PŘIPOJOVACÍ SP N NEREZ</t>
  </si>
  <si>
    <t>394781760</t>
  </si>
  <si>
    <t>37999298</t>
  </si>
  <si>
    <t xml:space="preserve">MSCH POJISTKA D01    4A E14 GG  0811</t>
  </si>
  <si>
    <t>-1889587304</t>
  </si>
  <si>
    <t>40990704</t>
  </si>
  <si>
    <t>TREMIS SVORKA UNIVERZÁLNÍ SU N NEREZ</t>
  </si>
  <si>
    <t>-1640474626</t>
  </si>
  <si>
    <t>70996014</t>
  </si>
  <si>
    <t>KOO STOŽÁR UZM-8-133/108/89 Z</t>
  </si>
  <si>
    <t>127576583</t>
  </si>
  <si>
    <t>80969907</t>
  </si>
  <si>
    <t>MSCH SPODEK POJ. D01 E14 16A 0780</t>
  </si>
  <si>
    <t>401195103</t>
  </si>
  <si>
    <t>-1209637809</t>
  </si>
  <si>
    <t>81769905</t>
  </si>
  <si>
    <t>KOO VÝLOŽNÍK UZA 1-1500/5ST Z ŽÁR.ZINK. ATYP</t>
  </si>
  <si>
    <t>812603548</t>
  </si>
  <si>
    <t>90001</t>
  </si>
  <si>
    <t>kopaný písek</t>
  </si>
  <si>
    <t>1086859740</t>
  </si>
  <si>
    <t>90006</t>
  </si>
  <si>
    <t xml:space="preserve">fólie z polyetylenu šíře 330mm  červená  nad kabel</t>
  </si>
  <si>
    <t>-130596335</t>
  </si>
  <si>
    <t>BM017102--</t>
  </si>
  <si>
    <t xml:space="preserve">Jistič   C2/1</t>
  </si>
  <si>
    <t>270169323</t>
  </si>
  <si>
    <t>BM018106--</t>
  </si>
  <si>
    <t xml:space="preserve">Jistič   B6/1  10kA</t>
  </si>
  <si>
    <t>-1048812407</t>
  </si>
  <si>
    <t>N04</t>
  </si>
  <si>
    <t>Dodávky zařízení (specifikace)</t>
  </si>
  <si>
    <t>10330</t>
  </si>
  <si>
    <t>beton třídy C25/30</t>
  </si>
  <si>
    <t>-881535775</t>
  </si>
  <si>
    <t>R01</t>
  </si>
  <si>
    <t>Doprava dodávek 5,20%</t>
  </si>
  <si>
    <t>-1432128293</t>
  </si>
  <si>
    <t>N05</t>
  </si>
  <si>
    <t>Ostatní</t>
  </si>
  <si>
    <t>R02</t>
  </si>
  <si>
    <t>vruty,šrouby,matice,hmoždinky,příchytky,podložky,sádra</t>
  </si>
  <si>
    <t>969406696</t>
  </si>
  <si>
    <t>R03</t>
  </si>
  <si>
    <t>Podíl přidružených výkonů 1,60% z C46M</t>
  </si>
  <si>
    <t>168217589</t>
  </si>
  <si>
    <t>63</t>
  </si>
  <si>
    <t>R04</t>
  </si>
  <si>
    <t>Přesun dodávek 1,00%</t>
  </si>
  <si>
    <t>-1227743847</t>
  </si>
  <si>
    <t>64</t>
  </si>
  <si>
    <t>R05</t>
  </si>
  <si>
    <t>Prořez 5,00%</t>
  </si>
  <si>
    <t>1111483554</t>
  </si>
  <si>
    <t>N06</t>
  </si>
  <si>
    <t>Práce v HZS</t>
  </si>
  <si>
    <t>65</t>
  </si>
  <si>
    <t>2101000100</t>
  </si>
  <si>
    <t>provozní a technické zajištění</t>
  </si>
  <si>
    <t>152391209</t>
  </si>
  <si>
    <t>210100100</t>
  </si>
  <si>
    <t>Zhotovení projektové dokumentace</t>
  </si>
  <si>
    <t>2102099299</t>
  </si>
  <si>
    <t>67</t>
  </si>
  <si>
    <t>210100210</t>
  </si>
  <si>
    <t>demontáže,úklid pracoviště,příprava zakázky</t>
  </si>
  <si>
    <t>-85760897</t>
  </si>
  <si>
    <t>210100300</t>
  </si>
  <si>
    <t xml:space="preserve">úprava  rozváděče ,zapojení jistícího prvku</t>
  </si>
  <si>
    <t>1614472937</t>
  </si>
  <si>
    <t>69</t>
  </si>
  <si>
    <t>210900150</t>
  </si>
  <si>
    <t>Revize elektro výchozí</t>
  </si>
  <si>
    <t>-2069981285</t>
  </si>
  <si>
    <t>210900155</t>
  </si>
  <si>
    <t>skutečný stav - pasport elektroinstalace</t>
  </si>
  <si>
    <t>1342818100</t>
  </si>
  <si>
    <t>71</t>
  </si>
  <si>
    <t>210900156</t>
  </si>
  <si>
    <t>práce s plošinou - do výšky 14m</t>
  </si>
  <si>
    <t>-512368481</t>
  </si>
  <si>
    <t>-1490024916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</si>
</sst>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2019_19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Šeberov - chodník ul.K Hrnčířům - Novákova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K Hrnčířům a Novákova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18.10.2019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Úřad městské části Praha – Šeberov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Vojtěch Holub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Vojtěch Holub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101 - Chodník'!P128</f>
        <v>0</v>
      </c>
      <c r="AV95" s="128">
        <f>'SO 101 - Chodník'!J33</f>
        <v>0</v>
      </c>
      <c r="AW95" s="128">
        <f>'SO 101 - Chodník'!J34</f>
        <v>0</v>
      </c>
      <c r="AX95" s="128">
        <f>'SO 101 - Chodník'!J35</f>
        <v>0</v>
      </c>
      <c r="AY95" s="128">
        <f>'SO 101 - Chodník'!J36</f>
        <v>0</v>
      </c>
      <c r="AZ95" s="128">
        <f>'SO 101 - Chodník'!F33</f>
        <v>0</v>
      </c>
      <c r="BA95" s="128">
        <f>'SO 101 - Chodník'!F34</f>
        <v>0</v>
      </c>
      <c r="BB95" s="128">
        <f>'SO 101 - Chodník'!F35</f>
        <v>0</v>
      </c>
      <c r="BC95" s="128">
        <f>'SO 101 - Chodník'!F36</f>
        <v>0</v>
      </c>
      <c r="BD95" s="130">
        <f>'SO 101 - Chodník'!F37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401 - Osvětlení přecho...'!J30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'SO 401 - Osvětlení přecho...'!P125</f>
        <v>0</v>
      </c>
      <c r="AV96" s="133">
        <f>'SO 401 - Osvětlení přecho...'!J33</f>
        <v>0</v>
      </c>
      <c r="AW96" s="133">
        <f>'SO 401 - Osvětlení přecho...'!J34</f>
        <v>0</v>
      </c>
      <c r="AX96" s="133">
        <f>'SO 401 - Osvětlení přecho...'!J35</f>
        <v>0</v>
      </c>
      <c r="AY96" s="133">
        <f>'SO 401 - Osvětlení přecho...'!J36</f>
        <v>0</v>
      </c>
      <c r="AZ96" s="133">
        <f>'SO 401 - Osvětlení přecho...'!F33</f>
        <v>0</v>
      </c>
      <c r="BA96" s="133">
        <f>'SO 401 - Osvětlení přecho...'!F34</f>
        <v>0</v>
      </c>
      <c r="BB96" s="133">
        <f>'SO 401 - Osvětlení přecho...'!F35</f>
        <v>0</v>
      </c>
      <c r="BC96" s="133">
        <f>'SO 401 - Osvětlení přecho...'!F36</f>
        <v>0</v>
      </c>
      <c r="BD96" s="135">
        <f>'SO 401 - Osvětlení přecho...'!F37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tynGd3VjPT30/WhA7ObqaBXLnMqD+ZqAqUMBXZr8W4qwbyxmTBdAQRZD76miI1sLdXrQM6ClSTNwPxnLdr2MqA==" hashValue="kd7M9+BMRpClXEG4OU8AvTOkzRCXQUGliRSuXSQn2/IQ08yz/6UPuIBkAoqaALZkyy1r/Zk4I+j1MxzJz2b1jA==" algorithmName="SHA-512" password="CFC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 101 - Chodník'!C2" display="/"/>
    <hyperlink ref="A96" location="'SO 401 - Osvětlení přec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89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Šeberov - chodník ul.K Hrnčířům - Novákova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18.10.2019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39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41</v>
      </c>
      <c r="G32" s="38"/>
      <c r="H32" s="38"/>
      <c r="I32" s="159" t="s">
        <v>40</v>
      </c>
      <c r="J32" s="158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43</v>
      </c>
      <c r="E33" s="142" t="s">
        <v>44</v>
      </c>
      <c r="F33" s="161">
        <f>ROUND((SUM(BE128:BE348)),  2)</f>
        <v>0</v>
      </c>
      <c r="G33" s="38"/>
      <c r="H33" s="38"/>
      <c r="I33" s="162">
        <v>0.20999999999999999</v>
      </c>
      <c r="J33" s="161">
        <f>ROUND(((SUM(BE128:BE348))*I33),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61">
        <f>ROUND((SUM(BF128:BF348)),  2)</f>
        <v>0</v>
      </c>
      <c r="G34" s="38"/>
      <c r="H34" s="38"/>
      <c r="I34" s="162">
        <v>0.14999999999999999</v>
      </c>
      <c r="J34" s="161">
        <f>ROUND(((SUM(BF128:BF348))*I34),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61">
        <f>ROUND((SUM(BG128:BG348)),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61">
        <f>ROUND((SUM(BH128:BH348)),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61">
        <f>ROUND((SUM(BI128:BI348)),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49</v>
      </c>
      <c r="E39" s="165"/>
      <c r="F39" s="165"/>
      <c r="G39" s="166" t="s">
        <v>50</v>
      </c>
      <c r="H39" s="167" t="s">
        <v>51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52</v>
      </c>
      <c r="E50" s="172"/>
      <c r="F50" s="172"/>
      <c r="G50" s="171" t="s">
        <v>53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7"/>
      <c r="J61" s="178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56</v>
      </c>
      <c r="E65" s="179"/>
      <c r="F65" s="179"/>
      <c r="G65" s="171" t="s">
        <v>57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7"/>
      <c r="J76" s="178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Šeberov - chodník ul.K Hrnčířům - Novákova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 Hrnčířům a Novákova</v>
      </c>
      <c r="G89" s="40"/>
      <c r="H89" s="40"/>
      <c r="I89" s="147" t="s">
        <v>22</v>
      </c>
      <c r="J89" s="79" t="str">
        <f>IF(J12="","",J12)</f>
        <v>18.10.2019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Úřad městské části Praha – Šeberov</v>
      </c>
      <c r="G91" s="40"/>
      <c r="H91" s="40"/>
      <c r="I91" s="147" t="s">
        <v>32</v>
      </c>
      <c r="J91" s="36" t="str">
        <f>E21</f>
        <v>Ing. Vojtěch Holub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Vojtěch Holub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101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102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J203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J251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J316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106</v>
      </c>
      <c r="E102" s="203"/>
      <c r="F102" s="203"/>
      <c r="G102" s="203"/>
      <c r="H102" s="203"/>
      <c r="I102" s="204"/>
      <c r="J102" s="205">
        <f>J328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107</v>
      </c>
      <c r="E103" s="196"/>
      <c r="F103" s="196"/>
      <c r="G103" s="196"/>
      <c r="H103" s="196"/>
      <c r="I103" s="197"/>
      <c r="J103" s="198">
        <f>J331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108</v>
      </c>
      <c r="E104" s="203"/>
      <c r="F104" s="203"/>
      <c r="G104" s="203"/>
      <c r="H104" s="203"/>
      <c r="I104" s="204"/>
      <c r="J104" s="205">
        <f>J332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109</v>
      </c>
      <c r="E105" s="196"/>
      <c r="F105" s="196"/>
      <c r="G105" s="196"/>
      <c r="H105" s="196"/>
      <c r="I105" s="197"/>
      <c r="J105" s="198">
        <f>J337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0"/>
      <c r="C106" s="201"/>
      <c r="D106" s="202" t="s">
        <v>110</v>
      </c>
      <c r="E106" s="203"/>
      <c r="F106" s="203"/>
      <c r="G106" s="203"/>
      <c r="H106" s="203"/>
      <c r="I106" s="204"/>
      <c r="J106" s="205">
        <f>J338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111</v>
      </c>
      <c r="E107" s="203"/>
      <c r="F107" s="203"/>
      <c r="G107" s="203"/>
      <c r="H107" s="203"/>
      <c r="I107" s="204"/>
      <c r="J107" s="205">
        <f>J343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112</v>
      </c>
      <c r="E108" s="203"/>
      <c r="F108" s="203"/>
      <c r="G108" s="203"/>
      <c r="H108" s="203"/>
      <c r="I108" s="204"/>
      <c r="J108" s="205">
        <f>J346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113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Šeberov - chodník ul.K Hrnčířům - Novákova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94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101 - Chodník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ul. K Hrnčířům a Novákova</v>
      </c>
      <c r="G122" s="40"/>
      <c r="H122" s="40"/>
      <c r="I122" s="147" t="s">
        <v>22</v>
      </c>
      <c r="J122" s="79" t="str">
        <f>IF(J12="","",J12)</f>
        <v>18.10.2019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Úřad městské části Praha – Šeberov</v>
      </c>
      <c r="G124" s="40"/>
      <c r="H124" s="40"/>
      <c r="I124" s="147" t="s">
        <v>32</v>
      </c>
      <c r="J124" s="36" t="str">
        <f>E21</f>
        <v>Ing. Vojtěch Holub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30</v>
      </c>
      <c r="D125" s="40"/>
      <c r="E125" s="40"/>
      <c r="F125" s="27" t="str">
        <f>IF(E18="","",E18)</f>
        <v>Vyplň údaj</v>
      </c>
      <c r="G125" s="40"/>
      <c r="H125" s="40"/>
      <c r="I125" s="147" t="s">
        <v>37</v>
      </c>
      <c r="J125" s="36" t="str">
        <f>E24</f>
        <v>Ing. Vojtěch Holub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114</v>
      </c>
      <c r="D127" s="210" t="s">
        <v>64</v>
      </c>
      <c r="E127" s="210" t="s">
        <v>60</v>
      </c>
      <c r="F127" s="210" t="s">
        <v>61</v>
      </c>
      <c r="G127" s="210" t="s">
        <v>115</v>
      </c>
      <c r="H127" s="210" t="s">
        <v>116</v>
      </c>
      <c r="I127" s="211" t="s">
        <v>117</v>
      </c>
      <c r="J127" s="210" t="s">
        <v>98</v>
      </c>
      <c r="K127" s="212" t="s">
        <v>118</v>
      </c>
      <c r="L127" s="213"/>
      <c r="M127" s="100" t="s">
        <v>1</v>
      </c>
      <c r="N127" s="101" t="s">
        <v>43</v>
      </c>
      <c r="O127" s="101" t="s">
        <v>119</v>
      </c>
      <c r="P127" s="101" t="s">
        <v>120</v>
      </c>
      <c r="Q127" s="101" t="s">
        <v>121</v>
      </c>
      <c r="R127" s="101" t="s">
        <v>122</v>
      </c>
      <c r="S127" s="101" t="s">
        <v>123</v>
      </c>
      <c r="T127" s="102" t="s">
        <v>124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125</v>
      </c>
      <c r="D128" s="40"/>
      <c r="E128" s="40"/>
      <c r="F128" s="40"/>
      <c r="G128" s="40"/>
      <c r="H128" s="40"/>
      <c r="I128" s="144"/>
      <c r="J128" s="214">
        <f>BK128</f>
        <v>0</v>
      </c>
      <c r="K128" s="40"/>
      <c r="L128" s="44"/>
      <c r="M128" s="103"/>
      <c r="N128" s="215"/>
      <c r="O128" s="104"/>
      <c r="P128" s="216">
        <f>P129+P331+P337</f>
        <v>0</v>
      </c>
      <c r="Q128" s="104"/>
      <c r="R128" s="216">
        <f>R129+R331+R337</f>
        <v>79.202126100000001</v>
      </c>
      <c r="S128" s="104"/>
      <c r="T128" s="217">
        <f>T129+T331+T337</f>
        <v>59.638049999999986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78</v>
      </c>
      <c r="AU128" s="17" t="s">
        <v>100</v>
      </c>
      <c r="BK128" s="218">
        <f>BK129+BK331+BK337</f>
        <v>0</v>
      </c>
    </row>
    <row r="129" s="12" customFormat="1" ht="25.92" customHeight="1">
      <c r="A129" s="12"/>
      <c r="B129" s="219"/>
      <c r="C129" s="220"/>
      <c r="D129" s="221" t="s">
        <v>78</v>
      </c>
      <c r="E129" s="222" t="s">
        <v>126</v>
      </c>
      <c r="F129" s="222" t="s">
        <v>127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P130+P203+P251+P316+P328</f>
        <v>0</v>
      </c>
      <c r="Q129" s="227"/>
      <c r="R129" s="228">
        <f>R130+R203+R251+R316+R328</f>
        <v>79.191396100000006</v>
      </c>
      <c r="S129" s="227"/>
      <c r="T129" s="229">
        <f>T130+T203+T251+T316+T328</f>
        <v>59.638049999999986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87</v>
      </c>
      <c r="AT129" s="231" t="s">
        <v>78</v>
      </c>
      <c r="AU129" s="231" t="s">
        <v>79</v>
      </c>
      <c r="AY129" s="230" t="s">
        <v>128</v>
      </c>
      <c r="BK129" s="232">
        <f>BK130+BK203+BK251+BK316+BK328</f>
        <v>0</v>
      </c>
    </row>
    <row r="130" s="12" customFormat="1" ht="22.8" customHeight="1">
      <c r="A130" s="12"/>
      <c r="B130" s="219"/>
      <c r="C130" s="220"/>
      <c r="D130" s="221" t="s">
        <v>78</v>
      </c>
      <c r="E130" s="233" t="s">
        <v>87</v>
      </c>
      <c r="F130" s="233" t="s">
        <v>129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SUM(P131:P202)</f>
        <v>0</v>
      </c>
      <c r="Q130" s="227"/>
      <c r="R130" s="228">
        <f>SUM(R131:R202)</f>
        <v>0.00014899999999999999</v>
      </c>
      <c r="S130" s="227"/>
      <c r="T130" s="229">
        <f>SUM(T131:T202)</f>
        <v>59.080249999999985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87</v>
      </c>
      <c r="AT130" s="231" t="s">
        <v>78</v>
      </c>
      <c r="AU130" s="231" t="s">
        <v>87</v>
      </c>
      <c r="AY130" s="230" t="s">
        <v>128</v>
      </c>
      <c r="BK130" s="232">
        <f>SUM(BK131:BK202)</f>
        <v>0</v>
      </c>
    </row>
    <row r="131" s="2" customFormat="1" ht="24" customHeight="1">
      <c r="A131" s="38"/>
      <c r="B131" s="39"/>
      <c r="C131" s="235" t="s">
        <v>87</v>
      </c>
      <c r="D131" s="235" t="s">
        <v>130</v>
      </c>
      <c r="E131" s="236" t="s">
        <v>131</v>
      </c>
      <c r="F131" s="237" t="s">
        <v>132</v>
      </c>
      <c r="G131" s="238" t="s">
        <v>133</v>
      </c>
      <c r="H131" s="239">
        <v>46.960000000000001</v>
      </c>
      <c r="I131" s="240"/>
      <c r="J131" s="241">
        <f>ROUND(I131*H131,2)</f>
        <v>0</v>
      </c>
      <c r="K131" s="237" t="s">
        <v>134</v>
      </c>
      <c r="L131" s="44"/>
      <c r="M131" s="242" t="s">
        <v>1</v>
      </c>
      <c r="N131" s="243" t="s">
        <v>44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0.26000000000000001</v>
      </c>
      <c r="T131" s="245">
        <f>S131*H131</f>
        <v>12.2096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135</v>
      </c>
      <c r="AT131" s="246" t="s">
        <v>130</v>
      </c>
      <c r="AU131" s="246" t="s">
        <v>89</v>
      </c>
      <c r="AY131" s="17" t="s">
        <v>128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87</v>
      </c>
      <c r="BK131" s="247">
        <f>ROUND(I131*H131,2)</f>
        <v>0</v>
      </c>
      <c r="BL131" s="17" t="s">
        <v>135</v>
      </c>
      <c r="BM131" s="246" t="s">
        <v>89</v>
      </c>
    </row>
    <row r="132" s="2" customFormat="1">
      <c r="A132" s="38"/>
      <c r="B132" s="39"/>
      <c r="C132" s="40"/>
      <c r="D132" s="248" t="s">
        <v>136</v>
      </c>
      <c r="E132" s="40"/>
      <c r="F132" s="249" t="s">
        <v>132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89</v>
      </c>
    </row>
    <row r="133" s="13" customFormat="1">
      <c r="A133" s="13"/>
      <c r="B133" s="252"/>
      <c r="C133" s="253"/>
      <c r="D133" s="248" t="s">
        <v>137</v>
      </c>
      <c r="E133" s="254" t="s">
        <v>1</v>
      </c>
      <c r="F133" s="255" t="s">
        <v>138</v>
      </c>
      <c r="G133" s="253"/>
      <c r="H133" s="256">
        <v>12.65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2" t="s">
        <v>137</v>
      </c>
      <c r="AU133" s="262" t="s">
        <v>89</v>
      </c>
      <c r="AV133" s="13" t="s">
        <v>89</v>
      </c>
      <c r="AW133" s="13" t="s">
        <v>36</v>
      </c>
      <c r="AX133" s="13" t="s">
        <v>79</v>
      </c>
      <c r="AY133" s="262" t="s">
        <v>128</v>
      </c>
    </row>
    <row r="134" s="13" customFormat="1">
      <c r="A134" s="13"/>
      <c r="B134" s="252"/>
      <c r="C134" s="253"/>
      <c r="D134" s="248" t="s">
        <v>137</v>
      </c>
      <c r="E134" s="254" t="s">
        <v>1</v>
      </c>
      <c r="F134" s="255" t="s">
        <v>139</v>
      </c>
      <c r="G134" s="253"/>
      <c r="H134" s="256">
        <v>1.1200000000000001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2" t="s">
        <v>137</v>
      </c>
      <c r="AU134" s="262" t="s">
        <v>89</v>
      </c>
      <c r="AV134" s="13" t="s">
        <v>89</v>
      </c>
      <c r="AW134" s="13" t="s">
        <v>36</v>
      </c>
      <c r="AX134" s="13" t="s">
        <v>79</v>
      </c>
      <c r="AY134" s="262" t="s">
        <v>128</v>
      </c>
    </row>
    <row r="135" s="13" customFormat="1">
      <c r="A135" s="13"/>
      <c r="B135" s="252"/>
      <c r="C135" s="253"/>
      <c r="D135" s="248" t="s">
        <v>137</v>
      </c>
      <c r="E135" s="254" t="s">
        <v>1</v>
      </c>
      <c r="F135" s="255" t="s">
        <v>140</v>
      </c>
      <c r="G135" s="253"/>
      <c r="H135" s="256">
        <v>27.809999999999999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137</v>
      </c>
      <c r="AU135" s="262" t="s">
        <v>89</v>
      </c>
      <c r="AV135" s="13" t="s">
        <v>89</v>
      </c>
      <c r="AW135" s="13" t="s">
        <v>36</v>
      </c>
      <c r="AX135" s="13" t="s">
        <v>79</v>
      </c>
      <c r="AY135" s="262" t="s">
        <v>128</v>
      </c>
    </row>
    <row r="136" s="13" customFormat="1">
      <c r="A136" s="13"/>
      <c r="B136" s="252"/>
      <c r="C136" s="253"/>
      <c r="D136" s="248" t="s">
        <v>137</v>
      </c>
      <c r="E136" s="254" t="s">
        <v>1</v>
      </c>
      <c r="F136" s="255" t="s">
        <v>141</v>
      </c>
      <c r="G136" s="253"/>
      <c r="H136" s="256">
        <v>5.3799999999999999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137</v>
      </c>
      <c r="AU136" s="262" t="s">
        <v>89</v>
      </c>
      <c r="AV136" s="13" t="s">
        <v>89</v>
      </c>
      <c r="AW136" s="13" t="s">
        <v>36</v>
      </c>
      <c r="AX136" s="13" t="s">
        <v>79</v>
      </c>
      <c r="AY136" s="262" t="s">
        <v>128</v>
      </c>
    </row>
    <row r="137" s="14" customFormat="1">
      <c r="A137" s="14"/>
      <c r="B137" s="263"/>
      <c r="C137" s="264"/>
      <c r="D137" s="248" t="s">
        <v>137</v>
      </c>
      <c r="E137" s="265" t="s">
        <v>1</v>
      </c>
      <c r="F137" s="266" t="s">
        <v>142</v>
      </c>
      <c r="G137" s="264"/>
      <c r="H137" s="267">
        <v>46.960000000000001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3" t="s">
        <v>137</v>
      </c>
      <c r="AU137" s="273" t="s">
        <v>89</v>
      </c>
      <c r="AV137" s="14" t="s">
        <v>135</v>
      </c>
      <c r="AW137" s="14" t="s">
        <v>36</v>
      </c>
      <c r="AX137" s="14" t="s">
        <v>87</v>
      </c>
      <c r="AY137" s="273" t="s">
        <v>128</v>
      </c>
    </row>
    <row r="138" s="2" customFormat="1" ht="24" customHeight="1">
      <c r="A138" s="38"/>
      <c r="B138" s="39"/>
      <c r="C138" s="235" t="s">
        <v>89</v>
      </c>
      <c r="D138" s="235" t="s">
        <v>130</v>
      </c>
      <c r="E138" s="236" t="s">
        <v>143</v>
      </c>
      <c r="F138" s="237" t="s">
        <v>144</v>
      </c>
      <c r="G138" s="238" t="s">
        <v>133</v>
      </c>
      <c r="H138" s="239">
        <v>57.549999999999997</v>
      </c>
      <c r="I138" s="240"/>
      <c r="J138" s="241">
        <f>ROUND(I138*H138,2)</f>
        <v>0</v>
      </c>
      <c r="K138" s="237" t="s">
        <v>134</v>
      </c>
      <c r="L138" s="44"/>
      <c r="M138" s="242" t="s">
        <v>1</v>
      </c>
      <c r="N138" s="243" t="s">
        <v>44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0.17000000000000001</v>
      </c>
      <c r="T138" s="245">
        <f>S138*H138</f>
        <v>9.7835000000000001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135</v>
      </c>
      <c r="AT138" s="246" t="s">
        <v>130</v>
      </c>
      <c r="AU138" s="246" t="s">
        <v>89</v>
      </c>
      <c r="AY138" s="17" t="s">
        <v>128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87</v>
      </c>
      <c r="BK138" s="247">
        <f>ROUND(I138*H138,2)</f>
        <v>0</v>
      </c>
      <c r="BL138" s="17" t="s">
        <v>135</v>
      </c>
      <c r="BM138" s="246" t="s">
        <v>135</v>
      </c>
    </row>
    <row r="139" s="2" customFormat="1">
      <c r="A139" s="38"/>
      <c r="B139" s="39"/>
      <c r="C139" s="40"/>
      <c r="D139" s="248" t="s">
        <v>136</v>
      </c>
      <c r="E139" s="40"/>
      <c r="F139" s="249" t="s">
        <v>144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89</v>
      </c>
    </row>
    <row r="140" s="13" customFormat="1">
      <c r="A140" s="13"/>
      <c r="B140" s="252"/>
      <c r="C140" s="253"/>
      <c r="D140" s="248" t="s">
        <v>137</v>
      </c>
      <c r="E140" s="254" t="s">
        <v>1</v>
      </c>
      <c r="F140" s="255" t="s">
        <v>145</v>
      </c>
      <c r="G140" s="253"/>
      <c r="H140" s="256">
        <v>38.259999999999998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137</v>
      </c>
      <c r="AU140" s="262" t="s">
        <v>89</v>
      </c>
      <c r="AV140" s="13" t="s">
        <v>89</v>
      </c>
      <c r="AW140" s="13" t="s">
        <v>36</v>
      </c>
      <c r="AX140" s="13" t="s">
        <v>79</v>
      </c>
      <c r="AY140" s="262" t="s">
        <v>128</v>
      </c>
    </row>
    <row r="141" s="13" customFormat="1">
      <c r="A141" s="13"/>
      <c r="B141" s="252"/>
      <c r="C141" s="253"/>
      <c r="D141" s="248" t="s">
        <v>137</v>
      </c>
      <c r="E141" s="254" t="s">
        <v>1</v>
      </c>
      <c r="F141" s="255" t="s">
        <v>146</v>
      </c>
      <c r="G141" s="253"/>
      <c r="H141" s="256">
        <v>19.289999999999999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137</v>
      </c>
      <c r="AU141" s="262" t="s">
        <v>89</v>
      </c>
      <c r="AV141" s="13" t="s">
        <v>89</v>
      </c>
      <c r="AW141" s="13" t="s">
        <v>36</v>
      </c>
      <c r="AX141" s="13" t="s">
        <v>79</v>
      </c>
      <c r="AY141" s="262" t="s">
        <v>128</v>
      </c>
    </row>
    <row r="142" s="14" customFormat="1">
      <c r="A142" s="14"/>
      <c r="B142" s="263"/>
      <c r="C142" s="264"/>
      <c r="D142" s="248" t="s">
        <v>137</v>
      </c>
      <c r="E142" s="265" t="s">
        <v>1</v>
      </c>
      <c r="F142" s="266" t="s">
        <v>142</v>
      </c>
      <c r="G142" s="264"/>
      <c r="H142" s="267">
        <v>57.549999999999997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3" t="s">
        <v>137</v>
      </c>
      <c r="AU142" s="273" t="s">
        <v>89</v>
      </c>
      <c r="AV142" s="14" t="s">
        <v>135</v>
      </c>
      <c r="AW142" s="14" t="s">
        <v>36</v>
      </c>
      <c r="AX142" s="14" t="s">
        <v>87</v>
      </c>
      <c r="AY142" s="273" t="s">
        <v>128</v>
      </c>
    </row>
    <row r="143" s="2" customFormat="1" ht="24" customHeight="1">
      <c r="A143" s="38"/>
      <c r="B143" s="39"/>
      <c r="C143" s="235" t="s">
        <v>147</v>
      </c>
      <c r="D143" s="235" t="s">
        <v>130</v>
      </c>
      <c r="E143" s="236" t="s">
        <v>148</v>
      </c>
      <c r="F143" s="237" t="s">
        <v>149</v>
      </c>
      <c r="G143" s="238" t="s">
        <v>133</v>
      </c>
      <c r="H143" s="239">
        <v>22.149999999999999</v>
      </c>
      <c r="I143" s="240"/>
      <c r="J143" s="241">
        <f>ROUND(I143*H143,2)</f>
        <v>0</v>
      </c>
      <c r="K143" s="237" t="s">
        <v>134</v>
      </c>
      <c r="L143" s="44"/>
      <c r="M143" s="242" t="s">
        <v>1</v>
      </c>
      <c r="N143" s="243" t="s">
        <v>44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0.28999999999999998</v>
      </c>
      <c r="T143" s="245">
        <f>S143*H143</f>
        <v>6.4234999999999989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135</v>
      </c>
      <c r="AT143" s="246" t="s">
        <v>130</v>
      </c>
      <c r="AU143" s="246" t="s">
        <v>89</v>
      </c>
      <c r="AY143" s="17" t="s">
        <v>128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87</v>
      </c>
      <c r="BK143" s="247">
        <f>ROUND(I143*H143,2)</f>
        <v>0</v>
      </c>
      <c r="BL143" s="17" t="s">
        <v>135</v>
      </c>
      <c r="BM143" s="246" t="s">
        <v>150</v>
      </c>
    </row>
    <row r="144" s="2" customFormat="1">
      <c r="A144" s="38"/>
      <c r="B144" s="39"/>
      <c r="C144" s="40"/>
      <c r="D144" s="248" t="s">
        <v>136</v>
      </c>
      <c r="E144" s="40"/>
      <c r="F144" s="249" t="s">
        <v>149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136</v>
      </c>
      <c r="AU144" s="17" t="s">
        <v>89</v>
      </c>
    </row>
    <row r="145" s="13" customFormat="1">
      <c r="A145" s="13"/>
      <c r="B145" s="252"/>
      <c r="C145" s="253"/>
      <c r="D145" s="248" t="s">
        <v>137</v>
      </c>
      <c r="E145" s="254" t="s">
        <v>1</v>
      </c>
      <c r="F145" s="255" t="s">
        <v>151</v>
      </c>
      <c r="G145" s="253"/>
      <c r="H145" s="256">
        <v>8.6999999999999993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137</v>
      </c>
      <c r="AU145" s="262" t="s">
        <v>89</v>
      </c>
      <c r="AV145" s="13" t="s">
        <v>89</v>
      </c>
      <c r="AW145" s="13" t="s">
        <v>36</v>
      </c>
      <c r="AX145" s="13" t="s">
        <v>79</v>
      </c>
      <c r="AY145" s="262" t="s">
        <v>128</v>
      </c>
    </row>
    <row r="146" s="13" customFormat="1">
      <c r="A146" s="13"/>
      <c r="B146" s="252"/>
      <c r="C146" s="253"/>
      <c r="D146" s="248" t="s">
        <v>137</v>
      </c>
      <c r="E146" s="254" t="s">
        <v>1</v>
      </c>
      <c r="F146" s="255" t="s">
        <v>152</v>
      </c>
      <c r="G146" s="253"/>
      <c r="H146" s="256">
        <v>13.449999999999999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137</v>
      </c>
      <c r="AU146" s="262" t="s">
        <v>89</v>
      </c>
      <c r="AV146" s="13" t="s">
        <v>89</v>
      </c>
      <c r="AW146" s="13" t="s">
        <v>36</v>
      </c>
      <c r="AX146" s="13" t="s">
        <v>79</v>
      </c>
      <c r="AY146" s="262" t="s">
        <v>128</v>
      </c>
    </row>
    <row r="147" s="14" customFormat="1">
      <c r="A147" s="14"/>
      <c r="B147" s="263"/>
      <c r="C147" s="264"/>
      <c r="D147" s="248" t="s">
        <v>137</v>
      </c>
      <c r="E147" s="265" t="s">
        <v>1</v>
      </c>
      <c r="F147" s="266" t="s">
        <v>142</v>
      </c>
      <c r="G147" s="264"/>
      <c r="H147" s="267">
        <v>22.149999999999999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3" t="s">
        <v>137</v>
      </c>
      <c r="AU147" s="273" t="s">
        <v>89</v>
      </c>
      <c r="AV147" s="14" t="s">
        <v>135</v>
      </c>
      <c r="AW147" s="14" t="s">
        <v>36</v>
      </c>
      <c r="AX147" s="14" t="s">
        <v>87</v>
      </c>
      <c r="AY147" s="273" t="s">
        <v>128</v>
      </c>
    </row>
    <row r="148" s="2" customFormat="1" ht="24" customHeight="1">
      <c r="A148" s="38"/>
      <c r="B148" s="39"/>
      <c r="C148" s="235" t="s">
        <v>135</v>
      </c>
      <c r="D148" s="235" t="s">
        <v>130</v>
      </c>
      <c r="E148" s="236" t="s">
        <v>153</v>
      </c>
      <c r="F148" s="237" t="s">
        <v>154</v>
      </c>
      <c r="G148" s="238" t="s">
        <v>133</v>
      </c>
      <c r="H148" s="239">
        <v>52.030000000000001</v>
      </c>
      <c r="I148" s="240"/>
      <c r="J148" s="241">
        <f>ROUND(I148*H148,2)</f>
        <v>0</v>
      </c>
      <c r="K148" s="237" t="s">
        <v>134</v>
      </c>
      <c r="L148" s="44"/>
      <c r="M148" s="242" t="s">
        <v>1</v>
      </c>
      <c r="N148" s="243" t="s">
        <v>44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0.22</v>
      </c>
      <c r="T148" s="245">
        <f>S148*H148</f>
        <v>11.4466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135</v>
      </c>
      <c r="AT148" s="246" t="s">
        <v>130</v>
      </c>
      <c r="AU148" s="246" t="s">
        <v>89</v>
      </c>
      <c r="AY148" s="17" t="s">
        <v>128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87</v>
      </c>
      <c r="BK148" s="247">
        <f>ROUND(I148*H148,2)</f>
        <v>0</v>
      </c>
      <c r="BL148" s="17" t="s">
        <v>135</v>
      </c>
      <c r="BM148" s="246" t="s">
        <v>155</v>
      </c>
    </row>
    <row r="149" s="2" customFormat="1">
      <c r="A149" s="38"/>
      <c r="B149" s="39"/>
      <c r="C149" s="40"/>
      <c r="D149" s="248" t="s">
        <v>136</v>
      </c>
      <c r="E149" s="40"/>
      <c r="F149" s="249" t="s">
        <v>154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89</v>
      </c>
    </row>
    <row r="150" s="13" customFormat="1">
      <c r="A150" s="13"/>
      <c r="B150" s="252"/>
      <c r="C150" s="253"/>
      <c r="D150" s="248" t="s">
        <v>137</v>
      </c>
      <c r="E150" s="254" t="s">
        <v>1</v>
      </c>
      <c r="F150" s="255" t="s">
        <v>156</v>
      </c>
      <c r="G150" s="253"/>
      <c r="H150" s="256">
        <v>13.449999999999999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137</v>
      </c>
      <c r="AU150" s="262" t="s">
        <v>89</v>
      </c>
      <c r="AV150" s="13" t="s">
        <v>89</v>
      </c>
      <c r="AW150" s="13" t="s">
        <v>36</v>
      </c>
      <c r="AX150" s="13" t="s">
        <v>79</v>
      </c>
      <c r="AY150" s="262" t="s">
        <v>128</v>
      </c>
    </row>
    <row r="151" s="13" customFormat="1">
      <c r="A151" s="13"/>
      <c r="B151" s="252"/>
      <c r="C151" s="253"/>
      <c r="D151" s="248" t="s">
        <v>137</v>
      </c>
      <c r="E151" s="254" t="s">
        <v>1</v>
      </c>
      <c r="F151" s="255" t="s">
        <v>157</v>
      </c>
      <c r="G151" s="253"/>
      <c r="H151" s="256">
        <v>38.579999999999998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137</v>
      </c>
      <c r="AU151" s="262" t="s">
        <v>89</v>
      </c>
      <c r="AV151" s="13" t="s">
        <v>89</v>
      </c>
      <c r="AW151" s="13" t="s">
        <v>36</v>
      </c>
      <c r="AX151" s="13" t="s">
        <v>79</v>
      </c>
      <c r="AY151" s="262" t="s">
        <v>128</v>
      </c>
    </row>
    <row r="152" s="14" customFormat="1">
      <c r="A152" s="14"/>
      <c r="B152" s="263"/>
      <c r="C152" s="264"/>
      <c r="D152" s="248" t="s">
        <v>137</v>
      </c>
      <c r="E152" s="265" t="s">
        <v>1</v>
      </c>
      <c r="F152" s="266" t="s">
        <v>142</v>
      </c>
      <c r="G152" s="264"/>
      <c r="H152" s="267">
        <v>52.030000000000001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3" t="s">
        <v>137</v>
      </c>
      <c r="AU152" s="273" t="s">
        <v>89</v>
      </c>
      <c r="AV152" s="14" t="s">
        <v>135</v>
      </c>
      <c r="AW152" s="14" t="s">
        <v>36</v>
      </c>
      <c r="AX152" s="14" t="s">
        <v>87</v>
      </c>
      <c r="AY152" s="273" t="s">
        <v>128</v>
      </c>
    </row>
    <row r="153" s="2" customFormat="1" ht="16.5" customHeight="1">
      <c r="A153" s="38"/>
      <c r="B153" s="39"/>
      <c r="C153" s="235" t="s">
        <v>158</v>
      </c>
      <c r="D153" s="235" t="s">
        <v>130</v>
      </c>
      <c r="E153" s="236" t="s">
        <v>159</v>
      </c>
      <c r="F153" s="237" t="s">
        <v>160</v>
      </c>
      <c r="G153" s="238" t="s">
        <v>161</v>
      </c>
      <c r="H153" s="239">
        <v>43.469999999999999</v>
      </c>
      <c r="I153" s="240"/>
      <c r="J153" s="241">
        <f>ROUND(I153*H153,2)</f>
        <v>0</v>
      </c>
      <c r="K153" s="237" t="s">
        <v>134</v>
      </c>
      <c r="L153" s="44"/>
      <c r="M153" s="242" t="s">
        <v>1</v>
      </c>
      <c r="N153" s="243" t="s">
        <v>44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0.28999999999999998</v>
      </c>
      <c r="T153" s="245">
        <f>S153*H153</f>
        <v>12.606299999999999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135</v>
      </c>
      <c r="AT153" s="246" t="s">
        <v>130</v>
      </c>
      <c r="AU153" s="246" t="s">
        <v>89</v>
      </c>
      <c r="AY153" s="17" t="s">
        <v>128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87</v>
      </c>
      <c r="BK153" s="247">
        <f>ROUND(I153*H153,2)</f>
        <v>0</v>
      </c>
      <c r="BL153" s="17" t="s">
        <v>135</v>
      </c>
      <c r="BM153" s="246" t="s">
        <v>162</v>
      </c>
    </row>
    <row r="154" s="2" customFormat="1">
      <c r="A154" s="38"/>
      <c r="B154" s="39"/>
      <c r="C154" s="40"/>
      <c r="D154" s="248" t="s">
        <v>136</v>
      </c>
      <c r="E154" s="40"/>
      <c r="F154" s="249" t="s">
        <v>160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89</v>
      </c>
    </row>
    <row r="155" s="2" customFormat="1" ht="16.5" customHeight="1">
      <c r="A155" s="38"/>
      <c r="B155" s="39"/>
      <c r="C155" s="235" t="s">
        <v>150</v>
      </c>
      <c r="D155" s="235" t="s">
        <v>130</v>
      </c>
      <c r="E155" s="236" t="s">
        <v>163</v>
      </c>
      <c r="F155" s="237" t="s">
        <v>164</v>
      </c>
      <c r="G155" s="238" t="s">
        <v>161</v>
      </c>
      <c r="H155" s="239">
        <v>30.550000000000001</v>
      </c>
      <c r="I155" s="240"/>
      <c r="J155" s="241">
        <f>ROUND(I155*H155,2)</f>
        <v>0</v>
      </c>
      <c r="K155" s="237" t="s">
        <v>134</v>
      </c>
      <c r="L155" s="44"/>
      <c r="M155" s="242" t="s">
        <v>1</v>
      </c>
      <c r="N155" s="243" t="s">
        <v>44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0.20499999999999999</v>
      </c>
      <c r="T155" s="245">
        <f>S155*H155</f>
        <v>6.2627499999999996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135</v>
      </c>
      <c r="AT155" s="246" t="s">
        <v>130</v>
      </c>
      <c r="AU155" s="246" t="s">
        <v>89</v>
      </c>
      <c r="AY155" s="17" t="s">
        <v>128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87</v>
      </c>
      <c r="BK155" s="247">
        <f>ROUND(I155*H155,2)</f>
        <v>0</v>
      </c>
      <c r="BL155" s="17" t="s">
        <v>135</v>
      </c>
      <c r="BM155" s="246" t="s">
        <v>165</v>
      </c>
    </row>
    <row r="156" s="2" customFormat="1">
      <c r="A156" s="38"/>
      <c r="B156" s="39"/>
      <c r="C156" s="40"/>
      <c r="D156" s="248" t="s">
        <v>136</v>
      </c>
      <c r="E156" s="40"/>
      <c r="F156" s="249" t="s">
        <v>164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89</v>
      </c>
    </row>
    <row r="157" s="13" customFormat="1">
      <c r="A157" s="13"/>
      <c r="B157" s="252"/>
      <c r="C157" s="253"/>
      <c r="D157" s="248" t="s">
        <v>137</v>
      </c>
      <c r="E157" s="254" t="s">
        <v>1</v>
      </c>
      <c r="F157" s="255" t="s">
        <v>166</v>
      </c>
      <c r="G157" s="253"/>
      <c r="H157" s="256">
        <v>30.550000000000001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137</v>
      </c>
      <c r="AU157" s="262" t="s">
        <v>89</v>
      </c>
      <c r="AV157" s="13" t="s">
        <v>89</v>
      </c>
      <c r="AW157" s="13" t="s">
        <v>36</v>
      </c>
      <c r="AX157" s="13" t="s">
        <v>79</v>
      </c>
      <c r="AY157" s="262" t="s">
        <v>128</v>
      </c>
    </row>
    <row r="158" s="14" customFormat="1">
      <c r="A158" s="14"/>
      <c r="B158" s="263"/>
      <c r="C158" s="264"/>
      <c r="D158" s="248" t="s">
        <v>137</v>
      </c>
      <c r="E158" s="265" t="s">
        <v>1</v>
      </c>
      <c r="F158" s="266" t="s">
        <v>142</v>
      </c>
      <c r="G158" s="264"/>
      <c r="H158" s="267">
        <v>30.550000000000001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137</v>
      </c>
      <c r="AU158" s="273" t="s">
        <v>89</v>
      </c>
      <c r="AV158" s="14" t="s">
        <v>135</v>
      </c>
      <c r="AW158" s="14" t="s">
        <v>36</v>
      </c>
      <c r="AX158" s="14" t="s">
        <v>87</v>
      </c>
      <c r="AY158" s="273" t="s">
        <v>128</v>
      </c>
    </row>
    <row r="159" s="2" customFormat="1" ht="16.5" customHeight="1">
      <c r="A159" s="38"/>
      <c r="B159" s="39"/>
      <c r="C159" s="235" t="s">
        <v>167</v>
      </c>
      <c r="D159" s="235" t="s">
        <v>130</v>
      </c>
      <c r="E159" s="236" t="s">
        <v>168</v>
      </c>
      <c r="F159" s="237" t="s">
        <v>169</v>
      </c>
      <c r="G159" s="238" t="s">
        <v>161</v>
      </c>
      <c r="H159" s="239">
        <v>8.6999999999999993</v>
      </c>
      <c r="I159" s="240"/>
      <c r="J159" s="241">
        <f>ROUND(I159*H159,2)</f>
        <v>0</v>
      </c>
      <c r="K159" s="237" t="s">
        <v>134</v>
      </c>
      <c r="L159" s="44"/>
      <c r="M159" s="242" t="s">
        <v>1</v>
      </c>
      <c r="N159" s="243" t="s">
        <v>44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0.040000000000000001</v>
      </c>
      <c r="T159" s="245">
        <f>S159*H159</f>
        <v>0.34799999999999998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135</v>
      </c>
      <c r="AT159" s="246" t="s">
        <v>130</v>
      </c>
      <c r="AU159" s="246" t="s">
        <v>89</v>
      </c>
      <c r="AY159" s="17" t="s">
        <v>128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87</v>
      </c>
      <c r="BK159" s="247">
        <f>ROUND(I159*H159,2)</f>
        <v>0</v>
      </c>
      <c r="BL159" s="17" t="s">
        <v>135</v>
      </c>
      <c r="BM159" s="246" t="s">
        <v>170</v>
      </c>
    </row>
    <row r="160" s="2" customFormat="1">
      <c r="A160" s="38"/>
      <c r="B160" s="39"/>
      <c r="C160" s="40"/>
      <c r="D160" s="248" t="s">
        <v>136</v>
      </c>
      <c r="E160" s="40"/>
      <c r="F160" s="249" t="s">
        <v>169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89</v>
      </c>
    </row>
    <row r="161" s="2" customFormat="1" ht="24" customHeight="1">
      <c r="A161" s="38"/>
      <c r="B161" s="39"/>
      <c r="C161" s="235" t="s">
        <v>155</v>
      </c>
      <c r="D161" s="235" t="s">
        <v>130</v>
      </c>
      <c r="E161" s="236" t="s">
        <v>171</v>
      </c>
      <c r="F161" s="237" t="s">
        <v>172</v>
      </c>
      <c r="G161" s="238" t="s">
        <v>173</v>
      </c>
      <c r="H161" s="239">
        <v>21.067</v>
      </c>
      <c r="I161" s="240"/>
      <c r="J161" s="241">
        <f>ROUND(I161*H161,2)</f>
        <v>0</v>
      </c>
      <c r="K161" s="237" t="s">
        <v>134</v>
      </c>
      <c r="L161" s="44"/>
      <c r="M161" s="242" t="s">
        <v>1</v>
      </c>
      <c r="N161" s="243" t="s">
        <v>44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135</v>
      </c>
      <c r="AT161" s="246" t="s">
        <v>130</v>
      </c>
      <c r="AU161" s="246" t="s">
        <v>89</v>
      </c>
      <c r="AY161" s="17" t="s">
        <v>128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87</v>
      </c>
      <c r="BK161" s="247">
        <f>ROUND(I161*H161,2)</f>
        <v>0</v>
      </c>
      <c r="BL161" s="17" t="s">
        <v>135</v>
      </c>
      <c r="BM161" s="246" t="s">
        <v>174</v>
      </c>
    </row>
    <row r="162" s="2" customFormat="1">
      <c r="A162" s="38"/>
      <c r="B162" s="39"/>
      <c r="C162" s="40"/>
      <c r="D162" s="248" t="s">
        <v>136</v>
      </c>
      <c r="E162" s="40"/>
      <c r="F162" s="249" t="s">
        <v>172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136</v>
      </c>
      <c r="AU162" s="17" t="s">
        <v>89</v>
      </c>
    </row>
    <row r="163" s="13" customFormat="1">
      <c r="A163" s="13"/>
      <c r="B163" s="252"/>
      <c r="C163" s="253"/>
      <c r="D163" s="248" t="s">
        <v>137</v>
      </c>
      <c r="E163" s="254" t="s">
        <v>1</v>
      </c>
      <c r="F163" s="255" t="s">
        <v>175</v>
      </c>
      <c r="G163" s="253"/>
      <c r="H163" s="256">
        <v>16.936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137</v>
      </c>
      <c r="AU163" s="262" t="s">
        <v>89</v>
      </c>
      <c r="AV163" s="13" t="s">
        <v>89</v>
      </c>
      <c r="AW163" s="13" t="s">
        <v>36</v>
      </c>
      <c r="AX163" s="13" t="s">
        <v>79</v>
      </c>
      <c r="AY163" s="262" t="s">
        <v>128</v>
      </c>
    </row>
    <row r="164" s="13" customFormat="1">
      <c r="A164" s="13"/>
      <c r="B164" s="252"/>
      <c r="C164" s="253"/>
      <c r="D164" s="248" t="s">
        <v>137</v>
      </c>
      <c r="E164" s="254" t="s">
        <v>1</v>
      </c>
      <c r="F164" s="255" t="s">
        <v>176</v>
      </c>
      <c r="G164" s="253"/>
      <c r="H164" s="256">
        <v>4.1310000000000002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137</v>
      </c>
      <c r="AU164" s="262" t="s">
        <v>89</v>
      </c>
      <c r="AV164" s="13" t="s">
        <v>89</v>
      </c>
      <c r="AW164" s="13" t="s">
        <v>36</v>
      </c>
      <c r="AX164" s="13" t="s">
        <v>79</v>
      </c>
      <c r="AY164" s="262" t="s">
        <v>128</v>
      </c>
    </row>
    <row r="165" s="14" customFormat="1">
      <c r="A165" s="14"/>
      <c r="B165" s="263"/>
      <c r="C165" s="264"/>
      <c r="D165" s="248" t="s">
        <v>137</v>
      </c>
      <c r="E165" s="265" t="s">
        <v>1</v>
      </c>
      <c r="F165" s="266" t="s">
        <v>142</v>
      </c>
      <c r="G165" s="264"/>
      <c r="H165" s="267">
        <v>21.067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137</v>
      </c>
      <c r="AU165" s="273" t="s">
        <v>89</v>
      </c>
      <c r="AV165" s="14" t="s">
        <v>135</v>
      </c>
      <c r="AW165" s="14" t="s">
        <v>36</v>
      </c>
      <c r="AX165" s="14" t="s">
        <v>87</v>
      </c>
      <c r="AY165" s="273" t="s">
        <v>128</v>
      </c>
    </row>
    <row r="166" s="2" customFormat="1" ht="16.5" customHeight="1">
      <c r="A166" s="38"/>
      <c r="B166" s="39"/>
      <c r="C166" s="235" t="s">
        <v>177</v>
      </c>
      <c r="D166" s="235" t="s">
        <v>130</v>
      </c>
      <c r="E166" s="236" t="s">
        <v>178</v>
      </c>
      <c r="F166" s="237" t="s">
        <v>179</v>
      </c>
      <c r="G166" s="238" t="s">
        <v>173</v>
      </c>
      <c r="H166" s="239">
        <v>21.067</v>
      </c>
      <c r="I166" s="240"/>
      <c r="J166" s="241">
        <f>ROUND(I166*H166,2)</f>
        <v>0</v>
      </c>
      <c r="K166" s="237" t="s">
        <v>134</v>
      </c>
      <c r="L166" s="44"/>
      <c r="M166" s="242" t="s">
        <v>1</v>
      </c>
      <c r="N166" s="243" t="s">
        <v>44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135</v>
      </c>
      <c r="AT166" s="246" t="s">
        <v>130</v>
      </c>
      <c r="AU166" s="246" t="s">
        <v>89</v>
      </c>
      <c r="AY166" s="17" t="s">
        <v>128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87</v>
      </c>
      <c r="BK166" s="247">
        <f>ROUND(I166*H166,2)</f>
        <v>0</v>
      </c>
      <c r="BL166" s="17" t="s">
        <v>135</v>
      </c>
      <c r="BM166" s="246" t="s">
        <v>180</v>
      </c>
    </row>
    <row r="167" s="2" customFormat="1">
      <c r="A167" s="38"/>
      <c r="B167" s="39"/>
      <c r="C167" s="40"/>
      <c r="D167" s="248" t="s">
        <v>136</v>
      </c>
      <c r="E167" s="40"/>
      <c r="F167" s="249" t="s">
        <v>179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89</v>
      </c>
    </row>
    <row r="168" s="2" customFormat="1" ht="24" customHeight="1">
      <c r="A168" s="38"/>
      <c r="B168" s="39"/>
      <c r="C168" s="235" t="s">
        <v>162</v>
      </c>
      <c r="D168" s="235" t="s">
        <v>130</v>
      </c>
      <c r="E168" s="236" t="s">
        <v>181</v>
      </c>
      <c r="F168" s="237" t="s">
        <v>182</v>
      </c>
      <c r="G168" s="238" t="s">
        <v>173</v>
      </c>
      <c r="H168" s="239">
        <v>0.74399999999999999</v>
      </c>
      <c r="I168" s="240"/>
      <c r="J168" s="241">
        <f>ROUND(I168*H168,2)</f>
        <v>0</v>
      </c>
      <c r="K168" s="237" t="s">
        <v>134</v>
      </c>
      <c r="L168" s="44"/>
      <c r="M168" s="242" t="s">
        <v>1</v>
      </c>
      <c r="N168" s="243" t="s">
        <v>44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135</v>
      </c>
      <c r="AT168" s="246" t="s">
        <v>130</v>
      </c>
      <c r="AU168" s="246" t="s">
        <v>89</v>
      </c>
      <c r="AY168" s="17" t="s">
        <v>128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87</v>
      </c>
      <c r="BK168" s="247">
        <f>ROUND(I168*H168,2)</f>
        <v>0</v>
      </c>
      <c r="BL168" s="17" t="s">
        <v>135</v>
      </c>
      <c r="BM168" s="246" t="s">
        <v>183</v>
      </c>
    </row>
    <row r="169" s="2" customFormat="1">
      <c r="A169" s="38"/>
      <c r="B169" s="39"/>
      <c r="C169" s="40"/>
      <c r="D169" s="248" t="s">
        <v>136</v>
      </c>
      <c r="E169" s="40"/>
      <c r="F169" s="249" t="s">
        <v>182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89</v>
      </c>
    </row>
    <row r="170" s="15" customFormat="1">
      <c r="A170" s="15"/>
      <c r="B170" s="274"/>
      <c r="C170" s="275"/>
      <c r="D170" s="248" t="s">
        <v>137</v>
      </c>
      <c r="E170" s="276" t="s">
        <v>1</v>
      </c>
      <c r="F170" s="277" t="s">
        <v>184</v>
      </c>
      <c r="G170" s="275"/>
      <c r="H170" s="276" t="s">
        <v>1</v>
      </c>
      <c r="I170" s="278"/>
      <c r="J170" s="275"/>
      <c r="K170" s="275"/>
      <c r="L170" s="279"/>
      <c r="M170" s="280"/>
      <c r="N170" s="281"/>
      <c r="O170" s="281"/>
      <c r="P170" s="281"/>
      <c r="Q170" s="281"/>
      <c r="R170" s="281"/>
      <c r="S170" s="281"/>
      <c r="T170" s="28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3" t="s">
        <v>137</v>
      </c>
      <c r="AU170" s="283" t="s">
        <v>89</v>
      </c>
      <c r="AV170" s="15" t="s">
        <v>87</v>
      </c>
      <c r="AW170" s="15" t="s">
        <v>36</v>
      </c>
      <c r="AX170" s="15" t="s">
        <v>79</v>
      </c>
      <c r="AY170" s="283" t="s">
        <v>128</v>
      </c>
    </row>
    <row r="171" s="13" customFormat="1">
      <c r="A171" s="13"/>
      <c r="B171" s="252"/>
      <c r="C171" s="253"/>
      <c r="D171" s="248" t="s">
        <v>137</v>
      </c>
      <c r="E171" s="254" t="s">
        <v>1</v>
      </c>
      <c r="F171" s="255" t="s">
        <v>185</v>
      </c>
      <c r="G171" s="253"/>
      <c r="H171" s="256">
        <v>0.74399999999999999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137</v>
      </c>
      <c r="AU171" s="262" t="s">
        <v>89</v>
      </c>
      <c r="AV171" s="13" t="s">
        <v>89</v>
      </c>
      <c r="AW171" s="13" t="s">
        <v>36</v>
      </c>
      <c r="AX171" s="13" t="s">
        <v>79</v>
      </c>
      <c r="AY171" s="262" t="s">
        <v>128</v>
      </c>
    </row>
    <row r="172" s="14" customFormat="1">
      <c r="A172" s="14"/>
      <c r="B172" s="263"/>
      <c r="C172" s="264"/>
      <c r="D172" s="248" t="s">
        <v>137</v>
      </c>
      <c r="E172" s="265" t="s">
        <v>1</v>
      </c>
      <c r="F172" s="266" t="s">
        <v>142</v>
      </c>
      <c r="G172" s="264"/>
      <c r="H172" s="267">
        <v>0.74399999999999999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3" t="s">
        <v>137</v>
      </c>
      <c r="AU172" s="273" t="s">
        <v>89</v>
      </c>
      <c r="AV172" s="14" t="s">
        <v>135</v>
      </c>
      <c r="AW172" s="14" t="s">
        <v>36</v>
      </c>
      <c r="AX172" s="14" t="s">
        <v>87</v>
      </c>
      <c r="AY172" s="273" t="s">
        <v>128</v>
      </c>
    </row>
    <row r="173" s="2" customFormat="1" ht="24" customHeight="1">
      <c r="A173" s="38"/>
      <c r="B173" s="39"/>
      <c r="C173" s="235" t="s">
        <v>186</v>
      </c>
      <c r="D173" s="235" t="s">
        <v>130</v>
      </c>
      <c r="E173" s="236" t="s">
        <v>187</v>
      </c>
      <c r="F173" s="237" t="s">
        <v>188</v>
      </c>
      <c r="G173" s="238" t="s">
        <v>173</v>
      </c>
      <c r="H173" s="239">
        <v>20.695</v>
      </c>
      <c r="I173" s="240"/>
      <c r="J173" s="241">
        <f>ROUND(I173*H173,2)</f>
        <v>0</v>
      </c>
      <c r="K173" s="237" t="s">
        <v>134</v>
      </c>
      <c r="L173" s="44"/>
      <c r="M173" s="242" t="s">
        <v>1</v>
      </c>
      <c r="N173" s="243" t="s">
        <v>44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135</v>
      </c>
      <c r="AT173" s="246" t="s">
        <v>130</v>
      </c>
      <c r="AU173" s="246" t="s">
        <v>89</v>
      </c>
      <c r="AY173" s="17" t="s">
        <v>128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87</v>
      </c>
      <c r="BK173" s="247">
        <f>ROUND(I173*H173,2)</f>
        <v>0</v>
      </c>
      <c r="BL173" s="17" t="s">
        <v>135</v>
      </c>
      <c r="BM173" s="246" t="s">
        <v>189</v>
      </c>
    </row>
    <row r="174" s="2" customFormat="1">
      <c r="A174" s="38"/>
      <c r="B174" s="39"/>
      <c r="C174" s="40"/>
      <c r="D174" s="248" t="s">
        <v>136</v>
      </c>
      <c r="E174" s="40"/>
      <c r="F174" s="249" t="s">
        <v>190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89</v>
      </c>
    </row>
    <row r="175" s="13" customFormat="1">
      <c r="A175" s="13"/>
      <c r="B175" s="252"/>
      <c r="C175" s="253"/>
      <c r="D175" s="248" t="s">
        <v>137</v>
      </c>
      <c r="E175" s="254" t="s">
        <v>1</v>
      </c>
      <c r="F175" s="255" t="s">
        <v>191</v>
      </c>
      <c r="G175" s="253"/>
      <c r="H175" s="256">
        <v>21.067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137</v>
      </c>
      <c r="AU175" s="262" t="s">
        <v>89</v>
      </c>
      <c r="AV175" s="13" t="s">
        <v>89</v>
      </c>
      <c r="AW175" s="13" t="s">
        <v>36</v>
      </c>
      <c r="AX175" s="13" t="s">
        <v>79</v>
      </c>
      <c r="AY175" s="262" t="s">
        <v>128</v>
      </c>
    </row>
    <row r="176" s="13" customFormat="1">
      <c r="A176" s="13"/>
      <c r="B176" s="252"/>
      <c r="C176" s="253"/>
      <c r="D176" s="248" t="s">
        <v>137</v>
      </c>
      <c r="E176" s="254" t="s">
        <v>1</v>
      </c>
      <c r="F176" s="255" t="s">
        <v>192</v>
      </c>
      <c r="G176" s="253"/>
      <c r="H176" s="256">
        <v>-0.372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137</v>
      </c>
      <c r="AU176" s="262" t="s">
        <v>89</v>
      </c>
      <c r="AV176" s="13" t="s">
        <v>89</v>
      </c>
      <c r="AW176" s="13" t="s">
        <v>36</v>
      </c>
      <c r="AX176" s="13" t="s">
        <v>79</v>
      </c>
      <c r="AY176" s="262" t="s">
        <v>128</v>
      </c>
    </row>
    <row r="177" s="14" customFormat="1">
      <c r="A177" s="14"/>
      <c r="B177" s="263"/>
      <c r="C177" s="264"/>
      <c r="D177" s="248" t="s">
        <v>137</v>
      </c>
      <c r="E177" s="265" t="s">
        <v>1</v>
      </c>
      <c r="F177" s="266" t="s">
        <v>142</v>
      </c>
      <c r="G177" s="264"/>
      <c r="H177" s="267">
        <v>20.695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3" t="s">
        <v>137</v>
      </c>
      <c r="AU177" s="273" t="s">
        <v>89</v>
      </c>
      <c r="AV177" s="14" t="s">
        <v>135</v>
      </c>
      <c r="AW177" s="14" t="s">
        <v>36</v>
      </c>
      <c r="AX177" s="14" t="s">
        <v>87</v>
      </c>
      <c r="AY177" s="273" t="s">
        <v>128</v>
      </c>
    </row>
    <row r="178" s="2" customFormat="1" ht="16.5" customHeight="1">
      <c r="A178" s="38"/>
      <c r="B178" s="39"/>
      <c r="C178" s="235" t="s">
        <v>165</v>
      </c>
      <c r="D178" s="235" t="s">
        <v>130</v>
      </c>
      <c r="E178" s="236" t="s">
        <v>193</v>
      </c>
      <c r="F178" s="237" t="s">
        <v>194</v>
      </c>
      <c r="G178" s="238" t="s">
        <v>173</v>
      </c>
      <c r="H178" s="239">
        <v>0.372</v>
      </c>
      <c r="I178" s="240"/>
      <c r="J178" s="241">
        <f>ROUND(I178*H178,2)</f>
        <v>0</v>
      </c>
      <c r="K178" s="237" t="s">
        <v>134</v>
      </c>
      <c r="L178" s="44"/>
      <c r="M178" s="242" t="s">
        <v>1</v>
      </c>
      <c r="N178" s="243" t="s">
        <v>44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135</v>
      </c>
      <c r="AT178" s="246" t="s">
        <v>130</v>
      </c>
      <c r="AU178" s="246" t="s">
        <v>89</v>
      </c>
      <c r="AY178" s="17" t="s">
        <v>128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87</v>
      </c>
      <c r="BK178" s="247">
        <f>ROUND(I178*H178,2)</f>
        <v>0</v>
      </c>
      <c r="BL178" s="17" t="s">
        <v>135</v>
      </c>
      <c r="BM178" s="246" t="s">
        <v>195</v>
      </c>
    </row>
    <row r="179" s="2" customFormat="1">
      <c r="A179" s="38"/>
      <c r="B179" s="39"/>
      <c r="C179" s="40"/>
      <c r="D179" s="248" t="s">
        <v>136</v>
      </c>
      <c r="E179" s="40"/>
      <c r="F179" s="249" t="s">
        <v>194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89</v>
      </c>
    </row>
    <row r="180" s="13" customFormat="1">
      <c r="A180" s="13"/>
      <c r="B180" s="252"/>
      <c r="C180" s="253"/>
      <c r="D180" s="248" t="s">
        <v>137</v>
      </c>
      <c r="E180" s="254" t="s">
        <v>1</v>
      </c>
      <c r="F180" s="255" t="s">
        <v>196</v>
      </c>
      <c r="G180" s="253"/>
      <c r="H180" s="256">
        <v>0.372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137</v>
      </c>
      <c r="AU180" s="262" t="s">
        <v>89</v>
      </c>
      <c r="AV180" s="13" t="s">
        <v>89</v>
      </c>
      <c r="AW180" s="13" t="s">
        <v>36</v>
      </c>
      <c r="AX180" s="13" t="s">
        <v>79</v>
      </c>
      <c r="AY180" s="262" t="s">
        <v>128</v>
      </c>
    </row>
    <row r="181" s="14" customFormat="1">
      <c r="A181" s="14"/>
      <c r="B181" s="263"/>
      <c r="C181" s="264"/>
      <c r="D181" s="248" t="s">
        <v>137</v>
      </c>
      <c r="E181" s="265" t="s">
        <v>1</v>
      </c>
      <c r="F181" s="266" t="s">
        <v>142</v>
      </c>
      <c r="G181" s="264"/>
      <c r="H181" s="267">
        <v>0.372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3" t="s">
        <v>137</v>
      </c>
      <c r="AU181" s="273" t="s">
        <v>89</v>
      </c>
      <c r="AV181" s="14" t="s">
        <v>135</v>
      </c>
      <c r="AW181" s="14" t="s">
        <v>36</v>
      </c>
      <c r="AX181" s="14" t="s">
        <v>87</v>
      </c>
      <c r="AY181" s="273" t="s">
        <v>128</v>
      </c>
    </row>
    <row r="182" s="2" customFormat="1" ht="16.5" customHeight="1">
      <c r="A182" s="38"/>
      <c r="B182" s="39"/>
      <c r="C182" s="235" t="s">
        <v>197</v>
      </c>
      <c r="D182" s="235" t="s">
        <v>130</v>
      </c>
      <c r="E182" s="236" t="s">
        <v>198</v>
      </c>
      <c r="F182" s="237" t="s">
        <v>199</v>
      </c>
      <c r="G182" s="238" t="s">
        <v>173</v>
      </c>
      <c r="H182" s="239">
        <v>20.695</v>
      </c>
      <c r="I182" s="240"/>
      <c r="J182" s="241">
        <f>ROUND(I182*H182,2)</f>
        <v>0</v>
      </c>
      <c r="K182" s="237" t="s">
        <v>134</v>
      </c>
      <c r="L182" s="44"/>
      <c r="M182" s="242" t="s">
        <v>1</v>
      </c>
      <c r="N182" s="243" t="s">
        <v>44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135</v>
      </c>
      <c r="AT182" s="246" t="s">
        <v>130</v>
      </c>
      <c r="AU182" s="246" t="s">
        <v>89</v>
      </c>
      <c r="AY182" s="17" t="s">
        <v>128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87</v>
      </c>
      <c r="BK182" s="247">
        <f>ROUND(I182*H182,2)</f>
        <v>0</v>
      </c>
      <c r="BL182" s="17" t="s">
        <v>135</v>
      </c>
      <c r="BM182" s="246" t="s">
        <v>200</v>
      </c>
    </row>
    <row r="183" s="2" customFormat="1">
      <c r="A183" s="38"/>
      <c r="B183" s="39"/>
      <c r="C183" s="40"/>
      <c r="D183" s="248" t="s">
        <v>136</v>
      </c>
      <c r="E183" s="40"/>
      <c r="F183" s="249" t="s">
        <v>199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136</v>
      </c>
      <c r="AU183" s="17" t="s">
        <v>89</v>
      </c>
    </row>
    <row r="184" s="2" customFormat="1" ht="24" customHeight="1">
      <c r="A184" s="38"/>
      <c r="B184" s="39"/>
      <c r="C184" s="235" t="s">
        <v>170</v>
      </c>
      <c r="D184" s="235" t="s">
        <v>130</v>
      </c>
      <c r="E184" s="236" t="s">
        <v>201</v>
      </c>
      <c r="F184" s="237" t="s">
        <v>202</v>
      </c>
      <c r="G184" s="238" t="s">
        <v>203</v>
      </c>
      <c r="H184" s="239">
        <v>37.250999999999998</v>
      </c>
      <c r="I184" s="240"/>
      <c r="J184" s="241">
        <f>ROUND(I184*H184,2)</f>
        <v>0</v>
      </c>
      <c r="K184" s="237" t="s">
        <v>134</v>
      </c>
      <c r="L184" s="44"/>
      <c r="M184" s="242" t="s">
        <v>1</v>
      </c>
      <c r="N184" s="243" t="s">
        <v>44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135</v>
      </c>
      <c r="AT184" s="246" t="s">
        <v>130</v>
      </c>
      <c r="AU184" s="246" t="s">
        <v>89</v>
      </c>
      <c r="AY184" s="17" t="s">
        <v>128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87</v>
      </c>
      <c r="BK184" s="247">
        <f>ROUND(I184*H184,2)</f>
        <v>0</v>
      </c>
      <c r="BL184" s="17" t="s">
        <v>135</v>
      </c>
      <c r="BM184" s="246" t="s">
        <v>204</v>
      </c>
    </row>
    <row r="185" s="2" customFormat="1">
      <c r="A185" s="38"/>
      <c r="B185" s="39"/>
      <c r="C185" s="40"/>
      <c r="D185" s="248" t="s">
        <v>136</v>
      </c>
      <c r="E185" s="40"/>
      <c r="F185" s="249" t="s">
        <v>202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89</v>
      </c>
    </row>
    <row r="186" s="13" customFormat="1">
      <c r="A186" s="13"/>
      <c r="B186" s="252"/>
      <c r="C186" s="253"/>
      <c r="D186" s="248" t="s">
        <v>137</v>
      </c>
      <c r="E186" s="254" t="s">
        <v>1</v>
      </c>
      <c r="F186" s="255" t="s">
        <v>205</v>
      </c>
      <c r="G186" s="253"/>
      <c r="H186" s="256">
        <v>37.250999999999998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137</v>
      </c>
      <c r="AU186" s="262" t="s">
        <v>89</v>
      </c>
      <c r="AV186" s="13" t="s">
        <v>89</v>
      </c>
      <c r="AW186" s="13" t="s">
        <v>36</v>
      </c>
      <c r="AX186" s="13" t="s">
        <v>79</v>
      </c>
      <c r="AY186" s="262" t="s">
        <v>128</v>
      </c>
    </row>
    <row r="187" s="14" customFormat="1">
      <c r="A187" s="14"/>
      <c r="B187" s="263"/>
      <c r="C187" s="264"/>
      <c r="D187" s="248" t="s">
        <v>137</v>
      </c>
      <c r="E187" s="265" t="s">
        <v>1</v>
      </c>
      <c r="F187" s="266" t="s">
        <v>142</v>
      </c>
      <c r="G187" s="264"/>
      <c r="H187" s="267">
        <v>37.250999999999998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137</v>
      </c>
      <c r="AU187" s="273" t="s">
        <v>89</v>
      </c>
      <c r="AV187" s="14" t="s">
        <v>135</v>
      </c>
      <c r="AW187" s="14" t="s">
        <v>36</v>
      </c>
      <c r="AX187" s="14" t="s">
        <v>87</v>
      </c>
      <c r="AY187" s="273" t="s">
        <v>128</v>
      </c>
    </row>
    <row r="188" s="2" customFormat="1" ht="24" customHeight="1">
      <c r="A188" s="38"/>
      <c r="B188" s="39"/>
      <c r="C188" s="235" t="s">
        <v>8</v>
      </c>
      <c r="D188" s="235" t="s">
        <v>130</v>
      </c>
      <c r="E188" s="236" t="s">
        <v>206</v>
      </c>
      <c r="F188" s="237" t="s">
        <v>207</v>
      </c>
      <c r="G188" s="238" t="s">
        <v>133</v>
      </c>
      <c r="H188" s="239">
        <v>3.7200000000000002</v>
      </c>
      <c r="I188" s="240"/>
      <c r="J188" s="241">
        <f>ROUND(I188*H188,2)</f>
        <v>0</v>
      </c>
      <c r="K188" s="237" t="s">
        <v>134</v>
      </c>
      <c r="L188" s="44"/>
      <c r="M188" s="242" t="s">
        <v>1</v>
      </c>
      <c r="N188" s="243" t="s">
        <v>44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135</v>
      </c>
      <c r="AT188" s="246" t="s">
        <v>130</v>
      </c>
      <c r="AU188" s="246" t="s">
        <v>89</v>
      </c>
      <c r="AY188" s="17" t="s">
        <v>128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87</v>
      </c>
      <c r="BK188" s="247">
        <f>ROUND(I188*H188,2)</f>
        <v>0</v>
      </c>
      <c r="BL188" s="17" t="s">
        <v>135</v>
      </c>
      <c r="BM188" s="246" t="s">
        <v>208</v>
      </c>
    </row>
    <row r="189" s="2" customFormat="1">
      <c r="A189" s="38"/>
      <c r="B189" s="39"/>
      <c r="C189" s="40"/>
      <c r="D189" s="248" t="s">
        <v>136</v>
      </c>
      <c r="E189" s="40"/>
      <c r="F189" s="249" t="s">
        <v>207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89</v>
      </c>
    </row>
    <row r="190" s="15" customFormat="1">
      <c r="A190" s="15"/>
      <c r="B190" s="274"/>
      <c r="C190" s="275"/>
      <c r="D190" s="248" t="s">
        <v>137</v>
      </c>
      <c r="E190" s="276" t="s">
        <v>1</v>
      </c>
      <c r="F190" s="277" t="s">
        <v>209</v>
      </c>
      <c r="G190" s="275"/>
      <c r="H190" s="276" t="s">
        <v>1</v>
      </c>
      <c r="I190" s="278"/>
      <c r="J190" s="275"/>
      <c r="K190" s="275"/>
      <c r="L190" s="279"/>
      <c r="M190" s="280"/>
      <c r="N190" s="281"/>
      <c r="O190" s="281"/>
      <c r="P190" s="281"/>
      <c r="Q190" s="281"/>
      <c r="R190" s="281"/>
      <c r="S190" s="281"/>
      <c r="T190" s="28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3" t="s">
        <v>137</v>
      </c>
      <c r="AU190" s="283" t="s">
        <v>89</v>
      </c>
      <c r="AV190" s="15" t="s">
        <v>87</v>
      </c>
      <c r="AW190" s="15" t="s">
        <v>36</v>
      </c>
      <c r="AX190" s="15" t="s">
        <v>79</v>
      </c>
      <c r="AY190" s="283" t="s">
        <v>128</v>
      </c>
    </row>
    <row r="191" s="13" customFormat="1">
      <c r="A191" s="13"/>
      <c r="B191" s="252"/>
      <c r="C191" s="253"/>
      <c r="D191" s="248" t="s">
        <v>137</v>
      </c>
      <c r="E191" s="254" t="s">
        <v>1</v>
      </c>
      <c r="F191" s="255" t="s">
        <v>210</v>
      </c>
      <c r="G191" s="253"/>
      <c r="H191" s="256">
        <v>3.7200000000000002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137</v>
      </c>
      <c r="AU191" s="262" t="s">
        <v>89</v>
      </c>
      <c r="AV191" s="13" t="s">
        <v>89</v>
      </c>
      <c r="AW191" s="13" t="s">
        <v>36</v>
      </c>
      <c r="AX191" s="13" t="s">
        <v>79</v>
      </c>
      <c r="AY191" s="262" t="s">
        <v>128</v>
      </c>
    </row>
    <row r="192" s="14" customFormat="1">
      <c r="A192" s="14"/>
      <c r="B192" s="263"/>
      <c r="C192" s="264"/>
      <c r="D192" s="248" t="s">
        <v>137</v>
      </c>
      <c r="E192" s="265" t="s">
        <v>1</v>
      </c>
      <c r="F192" s="266" t="s">
        <v>142</v>
      </c>
      <c r="G192" s="264"/>
      <c r="H192" s="267">
        <v>3.7200000000000002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3" t="s">
        <v>137</v>
      </c>
      <c r="AU192" s="273" t="s">
        <v>89</v>
      </c>
      <c r="AV192" s="14" t="s">
        <v>135</v>
      </c>
      <c r="AW192" s="14" t="s">
        <v>36</v>
      </c>
      <c r="AX192" s="14" t="s">
        <v>87</v>
      </c>
      <c r="AY192" s="273" t="s">
        <v>128</v>
      </c>
    </row>
    <row r="193" s="2" customFormat="1" ht="24" customHeight="1">
      <c r="A193" s="38"/>
      <c r="B193" s="39"/>
      <c r="C193" s="235" t="s">
        <v>174</v>
      </c>
      <c r="D193" s="235" t="s">
        <v>130</v>
      </c>
      <c r="E193" s="236" t="s">
        <v>211</v>
      </c>
      <c r="F193" s="237" t="s">
        <v>212</v>
      </c>
      <c r="G193" s="238" t="s">
        <v>133</v>
      </c>
      <c r="H193" s="239">
        <v>3.7200000000000002</v>
      </c>
      <c r="I193" s="240"/>
      <c r="J193" s="241">
        <f>ROUND(I193*H193,2)</f>
        <v>0</v>
      </c>
      <c r="K193" s="237" t="s">
        <v>134</v>
      </c>
      <c r="L193" s="44"/>
      <c r="M193" s="242" t="s">
        <v>1</v>
      </c>
      <c r="N193" s="243" t="s">
        <v>44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135</v>
      </c>
      <c r="AT193" s="246" t="s">
        <v>130</v>
      </c>
      <c r="AU193" s="246" t="s">
        <v>89</v>
      </c>
      <c r="AY193" s="17" t="s">
        <v>128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87</v>
      </c>
      <c r="BK193" s="247">
        <f>ROUND(I193*H193,2)</f>
        <v>0</v>
      </c>
      <c r="BL193" s="17" t="s">
        <v>135</v>
      </c>
      <c r="BM193" s="246" t="s">
        <v>213</v>
      </c>
    </row>
    <row r="194" s="2" customFormat="1">
      <c r="A194" s="38"/>
      <c r="B194" s="39"/>
      <c r="C194" s="40"/>
      <c r="D194" s="248" t="s">
        <v>136</v>
      </c>
      <c r="E194" s="40"/>
      <c r="F194" s="249" t="s">
        <v>212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136</v>
      </c>
      <c r="AU194" s="17" t="s">
        <v>89</v>
      </c>
    </row>
    <row r="195" s="2" customFormat="1" ht="16.5" customHeight="1">
      <c r="A195" s="38"/>
      <c r="B195" s="39"/>
      <c r="C195" s="284" t="s">
        <v>214</v>
      </c>
      <c r="D195" s="284" t="s">
        <v>215</v>
      </c>
      <c r="E195" s="285" t="s">
        <v>216</v>
      </c>
      <c r="F195" s="286" t="s">
        <v>217</v>
      </c>
      <c r="G195" s="287" t="s">
        <v>218</v>
      </c>
      <c r="H195" s="288">
        <v>0.14899999999999999</v>
      </c>
      <c r="I195" s="289"/>
      <c r="J195" s="290">
        <f>ROUND(I195*H195,2)</f>
        <v>0</v>
      </c>
      <c r="K195" s="286" t="s">
        <v>134</v>
      </c>
      <c r="L195" s="291"/>
      <c r="M195" s="292" t="s">
        <v>1</v>
      </c>
      <c r="N195" s="293" t="s">
        <v>44</v>
      </c>
      <c r="O195" s="91"/>
      <c r="P195" s="244">
        <f>O195*H195</f>
        <v>0</v>
      </c>
      <c r="Q195" s="244">
        <v>0.001</v>
      </c>
      <c r="R195" s="244">
        <f>Q195*H195</f>
        <v>0.00014899999999999999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155</v>
      </c>
      <c r="AT195" s="246" t="s">
        <v>215</v>
      </c>
      <c r="AU195" s="246" t="s">
        <v>89</v>
      </c>
      <c r="AY195" s="17" t="s">
        <v>128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87</v>
      </c>
      <c r="BK195" s="247">
        <f>ROUND(I195*H195,2)</f>
        <v>0</v>
      </c>
      <c r="BL195" s="17" t="s">
        <v>135</v>
      </c>
      <c r="BM195" s="246" t="s">
        <v>219</v>
      </c>
    </row>
    <row r="196" s="2" customFormat="1">
      <c r="A196" s="38"/>
      <c r="B196" s="39"/>
      <c r="C196" s="40"/>
      <c r="D196" s="248" t="s">
        <v>136</v>
      </c>
      <c r="E196" s="40"/>
      <c r="F196" s="249" t="s">
        <v>217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89</v>
      </c>
    </row>
    <row r="197" s="13" customFormat="1">
      <c r="A197" s="13"/>
      <c r="B197" s="252"/>
      <c r="C197" s="253"/>
      <c r="D197" s="248" t="s">
        <v>137</v>
      </c>
      <c r="E197" s="254" t="s">
        <v>1</v>
      </c>
      <c r="F197" s="255" t="s">
        <v>220</v>
      </c>
      <c r="G197" s="253"/>
      <c r="H197" s="256">
        <v>0.14899999999999999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137</v>
      </c>
      <c r="AU197" s="262" t="s">
        <v>89</v>
      </c>
      <c r="AV197" s="13" t="s">
        <v>89</v>
      </c>
      <c r="AW197" s="13" t="s">
        <v>36</v>
      </c>
      <c r="AX197" s="13" t="s">
        <v>79</v>
      </c>
      <c r="AY197" s="262" t="s">
        <v>128</v>
      </c>
    </row>
    <row r="198" s="14" customFormat="1">
      <c r="A198" s="14"/>
      <c r="B198" s="263"/>
      <c r="C198" s="264"/>
      <c r="D198" s="248" t="s">
        <v>137</v>
      </c>
      <c r="E198" s="265" t="s">
        <v>1</v>
      </c>
      <c r="F198" s="266" t="s">
        <v>142</v>
      </c>
      <c r="G198" s="264"/>
      <c r="H198" s="267">
        <v>0.14899999999999999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3" t="s">
        <v>137</v>
      </c>
      <c r="AU198" s="273" t="s">
        <v>89</v>
      </c>
      <c r="AV198" s="14" t="s">
        <v>135</v>
      </c>
      <c r="AW198" s="14" t="s">
        <v>36</v>
      </c>
      <c r="AX198" s="14" t="s">
        <v>87</v>
      </c>
      <c r="AY198" s="273" t="s">
        <v>128</v>
      </c>
    </row>
    <row r="199" s="2" customFormat="1" ht="16.5" customHeight="1">
      <c r="A199" s="38"/>
      <c r="B199" s="39"/>
      <c r="C199" s="235" t="s">
        <v>180</v>
      </c>
      <c r="D199" s="235" t="s">
        <v>130</v>
      </c>
      <c r="E199" s="236" t="s">
        <v>221</v>
      </c>
      <c r="F199" s="237" t="s">
        <v>222</v>
      </c>
      <c r="G199" s="238" t="s">
        <v>133</v>
      </c>
      <c r="H199" s="239">
        <v>88.709999999999994</v>
      </c>
      <c r="I199" s="240"/>
      <c r="J199" s="241">
        <f>ROUND(I199*H199,2)</f>
        <v>0</v>
      </c>
      <c r="K199" s="237" t="s">
        <v>134</v>
      </c>
      <c r="L199" s="44"/>
      <c r="M199" s="242" t="s">
        <v>1</v>
      </c>
      <c r="N199" s="243" t="s">
        <v>44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135</v>
      </c>
      <c r="AT199" s="246" t="s">
        <v>130</v>
      </c>
      <c r="AU199" s="246" t="s">
        <v>89</v>
      </c>
      <c r="AY199" s="17" t="s">
        <v>128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87</v>
      </c>
      <c r="BK199" s="247">
        <f>ROUND(I199*H199,2)</f>
        <v>0</v>
      </c>
      <c r="BL199" s="17" t="s">
        <v>135</v>
      </c>
      <c r="BM199" s="246" t="s">
        <v>223</v>
      </c>
    </row>
    <row r="200" s="2" customFormat="1">
      <c r="A200" s="38"/>
      <c r="B200" s="39"/>
      <c r="C200" s="40"/>
      <c r="D200" s="248" t="s">
        <v>136</v>
      </c>
      <c r="E200" s="40"/>
      <c r="F200" s="249" t="s">
        <v>222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136</v>
      </c>
      <c r="AU200" s="17" t="s">
        <v>89</v>
      </c>
    </row>
    <row r="201" s="13" customFormat="1">
      <c r="A201" s="13"/>
      <c r="B201" s="252"/>
      <c r="C201" s="253"/>
      <c r="D201" s="248" t="s">
        <v>137</v>
      </c>
      <c r="E201" s="254" t="s">
        <v>1</v>
      </c>
      <c r="F201" s="255" t="s">
        <v>224</v>
      </c>
      <c r="G201" s="253"/>
      <c r="H201" s="256">
        <v>88.709999999999994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2" t="s">
        <v>137</v>
      </c>
      <c r="AU201" s="262" t="s">
        <v>89</v>
      </c>
      <c r="AV201" s="13" t="s">
        <v>89</v>
      </c>
      <c r="AW201" s="13" t="s">
        <v>36</v>
      </c>
      <c r="AX201" s="13" t="s">
        <v>79</v>
      </c>
      <c r="AY201" s="262" t="s">
        <v>128</v>
      </c>
    </row>
    <row r="202" s="14" customFormat="1">
      <c r="A202" s="14"/>
      <c r="B202" s="263"/>
      <c r="C202" s="264"/>
      <c r="D202" s="248" t="s">
        <v>137</v>
      </c>
      <c r="E202" s="265" t="s">
        <v>1</v>
      </c>
      <c r="F202" s="266" t="s">
        <v>142</v>
      </c>
      <c r="G202" s="264"/>
      <c r="H202" s="267">
        <v>88.709999999999994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3" t="s">
        <v>137</v>
      </c>
      <c r="AU202" s="273" t="s">
        <v>89</v>
      </c>
      <c r="AV202" s="14" t="s">
        <v>135</v>
      </c>
      <c r="AW202" s="14" t="s">
        <v>36</v>
      </c>
      <c r="AX202" s="14" t="s">
        <v>87</v>
      </c>
      <c r="AY202" s="273" t="s">
        <v>128</v>
      </c>
    </row>
    <row r="203" s="12" customFormat="1" ht="22.8" customHeight="1">
      <c r="A203" s="12"/>
      <c r="B203" s="219"/>
      <c r="C203" s="220"/>
      <c r="D203" s="221" t="s">
        <v>78</v>
      </c>
      <c r="E203" s="233" t="s">
        <v>158</v>
      </c>
      <c r="F203" s="233" t="s">
        <v>225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SUM(P204:P250)</f>
        <v>0</v>
      </c>
      <c r="Q203" s="227"/>
      <c r="R203" s="228">
        <f>SUM(R204:R250)</f>
        <v>54.8668938</v>
      </c>
      <c r="S203" s="227"/>
      <c r="T203" s="229">
        <f>SUM(T204:T250)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87</v>
      </c>
      <c r="AT203" s="231" t="s">
        <v>78</v>
      </c>
      <c r="AU203" s="231" t="s">
        <v>87</v>
      </c>
      <c r="AY203" s="230" t="s">
        <v>128</v>
      </c>
      <c r="BK203" s="232">
        <f>SUM(BK204:BK250)</f>
        <v>0</v>
      </c>
    </row>
    <row r="204" s="2" customFormat="1" ht="16.5" customHeight="1">
      <c r="A204" s="38"/>
      <c r="B204" s="39"/>
      <c r="C204" s="235" t="s">
        <v>226</v>
      </c>
      <c r="D204" s="235" t="s">
        <v>130</v>
      </c>
      <c r="E204" s="236" t="s">
        <v>227</v>
      </c>
      <c r="F204" s="237" t="s">
        <v>228</v>
      </c>
      <c r="G204" s="238" t="s">
        <v>133</v>
      </c>
      <c r="H204" s="239">
        <v>38.259999999999998</v>
      </c>
      <c r="I204" s="240"/>
      <c r="J204" s="241">
        <f>ROUND(I204*H204,2)</f>
        <v>0</v>
      </c>
      <c r="K204" s="237" t="s">
        <v>134</v>
      </c>
      <c r="L204" s="44"/>
      <c r="M204" s="242" t="s">
        <v>1</v>
      </c>
      <c r="N204" s="243" t="s">
        <v>44</v>
      </c>
      <c r="O204" s="91"/>
      <c r="P204" s="244">
        <f>O204*H204</f>
        <v>0</v>
      </c>
      <c r="Q204" s="244">
        <v>0.098199999999999996</v>
      </c>
      <c r="R204" s="244">
        <f>Q204*H204</f>
        <v>3.7571319999999995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135</v>
      </c>
      <c r="AT204" s="246" t="s">
        <v>130</v>
      </c>
      <c r="AU204" s="246" t="s">
        <v>89</v>
      </c>
      <c r="AY204" s="17" t="s">
        <v>128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87</v>
      </c>
      <c r="BK204" s="247">
        <f>ROUND(I204*H204,2)</f>
        <v>0</v>
      </c>
      <c r="BL204" s="17" t="s">
        <v>135</v>
      </c>
      <c r="BM204" s="246" t="s">
        <v>229</v>
      </c>
    </row>
    <row r="205" s="2" customFormat="1">
      <c r="A205" s="38"/>
      <c r="B205" s="39"/>
      <c r="C205" s="40"/>
      <c r="D205" s="248" t="s">
        <v>136</v>
      </c>
      <c r="E205" s="40"/>
      <c r="F205" s="249" t="s">
        <v>228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136</v>
      </c>
      <c r="AU205" s="17" t="s">
        <v>89</v>
      </c>
    </row>
    <row r="206" s="15" customFormat="1">
      <c r="A206" s="15"/>
      <c r="B206" s="274"/>
      <c r="C206" s="275"/>
      <c r="D206" s="248" t="s">
        <v>137</v>
      </c>
      <c r="E206" s="276" t="s">
        <v>1</v>
      </c>
      <c r="F206" s="277" t="s">
        <v>230</v>
      </c>
      <c r="G206" s="275"/>
      <c r="H206" s="276" t="s">
        <v>1</v>
      </c>
      <c r="I206" s="278"/>
      <c r="J206" s="275"/>
      <c r="K206" s="275"/>
      <c r="L206" s="279"/>
      <c r="M206" s="280"/>
      <c r="N206" s="281"/>
      <c r="O206" s="281"/>
      <c r="P206" s="281"/>
      <c r="Q206" s="281"/>
      <c r="R206" s="281"/>
      <c r="S206" s="281"/>
      <c r="T206" s="28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3" t="s">
        <v>137</v>
      </c>
      <c r="AU206" s="283" t="s">
        <v>89</v>
      </c>
      <c r="AV206" s="15" t="s">
        <v>87</v>
      </c>
      <c r="AW206" s="15" t="s">
        <v>36</v>
      </c>
      <c r="AX206" s="15" t="s">
        <v>79</v>
      </c>
      <c r="AY206" s="283" t="s">
        <v>128</v>
      </c>
    </row>
    <row r="207" s="13" customFormat="1">
      <c r="A207" s="13"/>
      <c r="B207" s="252"/>
      <c r="C207" s="253"/>
      <c r="D207" s="248" t="s">
        <v>137</v>
      </c>
      <c r="E207" s="254" t="s">
        <v>1</v>
      </c>
      <c r="F207" s="255" t="s">
        <v>231</v>
      </c>
      <c r="G207" s="253"/>
      <c r="H207" s="256">
        <v>33.189999999999998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137</v>
      </c>
      <c r="AU207" s="262" t="s">
        <v>89</v>
      </c>
      <c r="AV207" s="13" t="s">
        <v>89</v>
      </c>
      <c r="AW207" s="13" t="s">
        <v>36</v>
      </c>
      <c r="AX207" s="13" t="s">
        <v>79</v>
      </c>
      <c r="AY207" s="262" t="s">
        <v>128</v>
      </c>
    </row>
    <row r="208" s="13" customFormat="1">
      <c r="A208" s="13"/>
      <c r="B208" s="252"/>
      <c r="C208" s="253"/>
      <c r="D208" s="248" t="s">
        <v>137</v>
      </c>
      <c r="E208" s="254" t="s">
        <v>1</v>
      </c>
      <c r="F208" s="255" t="s">
        <v>232</v>
      </c>
      <c r="G208" s="253"/>
      <c r="H208" s="256">
        <v>5.0700000000000003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2" t="s">
        <v>137</v>
      </c>
      <c r="AU208" s="262" t="s">
        <v>89</v>
      </c>
      <c r="AV208" s="13" t="s">
        <v>89</v>
      </c>
      <c r="AW208" s="13" t="s">
        <v>36</v>
      </c>
      <c r="AX208" s="13" t="s">
        <v>79</v>
      </c>
      <c r="AY208" s="262" t="s">
        <v>128</v>
      </c>
    </row>
    <row r="209" s="14" customFormat="1">
      <c r="A209" s="14"/>
      <c r="B209" s="263"/>
      <c r="C209" s="264"/>
      <c r="D209" s="248" t="s">
        <v>137</v>
      </c>
      <c r="E209" s="265" t="s">
        <v>1</v>
      </c>
      <c r="F209" s="266" t="s">
        <v>142</v>
      </c>
      <c r="G209" s="264"/>
      <c r="H209" s="267">
        <v>38.259999999999998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3" t="s">
        <v>137</v>
      </c>
      <c r="AU209" s="273" t="s">
        <v>89</v>
      </c>
      <c r="AV209" s="14" t="s">
        <v>135</v>
      </c>
      <c r="AW209" s="14" t="s">
        <v>36</v>
      </c>
      <c r="AX209" s="14" t="s">
        <v>87</v>
      </c>
      <c r="AY209" s="273" t="s">
        <v>128</v>
      </c>
    </row>
    <row r="210" s="2" customFormat="1" ht="16.5" customHeight="1">
      <c r="A210" s="38"/>
      <c r="B210" s="39"/>
      <c r="C210" s="235" t="s">
        <v>183</v>
      </c>
      <c r="D210" s="235" t="s">
        <v>130</v>
      </c>
      <c r="E210" s="236" t="s">
        <v>233</v>
      </c>
      <c r="F210" s="237" t="s">
        <v>234</v>
      </c>
      <c r="G210" s="238" t="s">
        <v>133</v>
      </c>
      <c r="H210" s="239">
        <v>19.289999999999999</v>
      </c>
      <c r="I210" s="240"/>
      <c r="J210" s="241">
        <f>ROUND(I210*H210,2)</f>
        <v>0</v>
      </c>
      <c r="K210" s="237" t="s">
        <v>134</v>
      </c>
      <c r="L210" s="44"/>
      <c r="M210" s="242" t="s">
        <v>1</v>
      </c>
      <c r="N210" s="243" t="s">
        <v>44</v>
      </c>
      <c r="O210" s="91"/>
      <c r="P210" s="244">
        <f>O210*H210</f>
        <v>0</v>
      </c>
      <c r="Q210" s="244">
        <v>0.13455</v>
      </c>
      <c r="R210" s="244">
        <f>Q210*H210</f>
        <v>2.5954695000000001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135</v>
      </c>
      <c r="AT210" s="246" t="s">
        <v>130</v>
      </c>
      <c r="AU210" s="246" t="s">
        <v>89</v>
      </c>
      <c r="AY210" s="17" t="s">
        <v>128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87</v>
      </c>
      <c r="BK210" s="247">
        <f>ROUND(I210*H210,2)</f>
        <v>0</v>
      </c>
      <c r="BL210" s="17" t="s">
        <v>135</v>
      </c>
      <c r="BM210" s="246" t="s">
        <v>235</v>
      </c>
    </row>
    <row r="211" s="2" customFormat="1">
      <c r="A211" s="38"/>
      <c r="B211" s="39"/>
      <c r="C211" s="40"/>
      <c r="D211" s="248" t="s">
        <v>136</v>
      </c>
      <c r="E211" s="40"/>
      <c r="F211" s="249" t="s">
        <v>234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89</v>
      </c>
    </row>
    <row r="212" s="13" customFormat="1">
      <c r="A212" s="13"/>
      <c r="B212" s="252"/>
      <c r="C212" s="253"/>
      <c r="D212" s="248" t="s">
        <v>137</v>
      </c>
      <c r="E212" s="254" t="s">
        <v>1</v>
      </c>
      <c r="F212" s="255" t="s">
        <v>236</v>
      </c>
      <c r="G212" s="253"/>
      <c r="H212" s="256">
        <v>19.289999999999999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137</v>
      </c>
      <c r="AU212" s="262" t="s">
        <v>89</v>
      </c>
      <c r="AV212" s="13" t="s">
        <v>89</v>
      </c>
      <c r="AW212" s="13" t="s">
        <v>36</v>
      </c>
      <c r="AX212" s="13" t="s">
        <v>79</v>
      </c>
      <c r="AY212" s="262" t="s">
        <v>128</v>
      </c>
    </row>
    <row r="213" s="14" customFormat="1">
      <c r="A213" s="14"/>
      <c r="B213" s="263"/>
      <c r="C213" s="264"/>
      <c r="D213" s="248" t="s">
        <v>137</v>
      </c>
      <c r="E213" s="265" t="s">
        <v>1</v>
      </c>
      <c r="F213" s="266" t="s">
        <v>142</v>
      </c>
      <c r="G213" s="264"/>
      <c r="H213" s="267">
        <v>19.289999999999999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3" t="s">
        <v>137</v>
      </c>
      <c r="AU213" s="273" t="s">
        <v>89</v>
      </c>
      <c r="AV213" s="14" t="s">
        <v>135</v>
      </c>
      <c r="AW213" s="14" t="s">
        <v>36</v>
      </c>
      <c r="AX213" s="14" t="s">
        <v>87</v>
      </c>
      <c r="AY213" s="273" t="s">
        <v>128</v>
      </c>
    </row>
    <row r="214" s="2" customFormat="1" ht="16.5" customHeight="1">
      <c r="A214" s="38"/>
      <c r="B214" s="39"/>
      <c r="C214" s="235" t="s">
        <v>7</v>
      </c>
      <c r="D214" s="235" t="s">
        <v>130</v>
      </c>
      <c r="E214" s="236" t="s">
        <v>237</v>
      </c>
      <c r="F214" s="237" t="s">
        <v>238</v>
      </c>
      <c r="G214" s="238" t="s">
        <v>133</v>
      </c>
      <c r="H214" s="239">
        <v>83.709999999999994</v>
      </c>
      <c r="I214" s="240"/>
      <c r="J214" s="241">
        <f>ROUND(I214*H214,2)</f>
        <v>0</v>
      </c>
      <c r="K214" s="237" t="s">
        <v>134</v>
      </c>
      <c r="L214" s="44"/>
      <c r="M214" s="242" t="s">
        <v>1</v>
      </c>
      <c r="N214" s="243" t="s">
        <v>44</v>
      </c>
      <c r="O214" s="91"/>
      <c r="P214" s="244">
        <f>O214*H214</f>
        <v>0</v>
      </c>
      <c r="Q214" s="244">
        <v>0.27994000000000002</v>
      </c>
      <c r="R214" s="244">
        <f>Q214*H214</f>
        <v>23.4337774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135</v>
      </c>
      <c r="AT214" s="246" t="s">
        <v>130</v>
      </c>
      <c r="AU214" s="246" t="s">
        <v>89</v>
      </c>
      <c r="AY214" s="17" t="s">
        <v>128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87</v>
      </c>
      <c r="BK214" s="247">
        <f>ROUND(I214*H214,2)</f>
        <v>0</v>
      </c>
      <c r="BL214" s="17" t="s">
        <v>135</v>
      </c>
      <c r="BM214" s="246" t="s">
        <v>239</v>
      </c>
    </row>
    <row r="215" s="2" customFormat="1">
      <c r="A215" s="38"/>
      <c r="B215" s="39"/>
      <c r="C215" s="40"/>
      <c r="D215" s="248" t="s">
        <v>136</v>
      </c>
      <c r="E215" s="40"/>
      <c r="F215" s="249" t="s">
        <v>238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136</v>
      </c>
      <c r="AU215" s="17" t="s">
        <v>89</v>
      </c>
    </row>
    <row r="216" s="13" customFormat="1">
      <c r="A216" s="13"/>
      <c r="B216" s="252"/>
      <c r="C216" s="253"/>
      <c r="D216" s="248" t="s">
        <v>137</v>
      </c>
      <c r="E216" s="254" t="s">
        <v>1</v>
      </c>
      <c r="F216" s="255" t="s">
        <v>240</v>
      </c>
      <c r="G216" s="253"/>
      <c r="H216" s="256">
        <v>83.709999999999994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137</v>
      </c>
      <c r="AU216" s="262" t="s">
        <v>89</v>
      </c>
      <c r="AV216" s="13" t="s">
        <v>89</v>
      </c>
      <c r="AW216" s="13" t="s">
        <v>36</v>
      </c>
      <c r="AX216" s="13" t="s">
        <v>79</v>
      </c>
      <c r="AY216" s="262" t="s">
        <v>128</v>
      </c>
    </row>
    <row r="217" s="14" customFormat="1">
      <c r="A217" s="14"/>
      <c r="B217" s="263"/>
      <c r="C217" s="264"/>
      <c r="D217" s="248" t="s">
        <v>137</v>
      </c>
      <c r="E217" s="265" t="s">
        <v>1</v>
      </c>
      <c r="F217" s="266" t="s">
        <v>142</v>
      </c>
      <c r="G217" s="264"/>
      <c r="H217" s="267">
        <v>83.709999999999994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3" t="s">
        <v>137</v>
      </c>
      <c r="AU217" s="273" t="s">
        <v>89</v>
      </c>
      <c r="AV217" s="14" t="s">
        <v>135</v>
      </c>
      <c r="AW217" s="14" t="s">
        <v>36</v>
      </c>
      <c r="AX217" s="14" t="s">
        <v>87</v>
      </c>
      <c r="AY217" s="273" t="s">
        <v>128</v>
      </c>
    </row>
    <row r="218" s="2" customFormat="1" ht="24" customHeight="1">
      <c r="A218" s="38"/>
      <c r="B218" s="39"/>
      <c r="C218" s="235" t="s">
        <v>241</v>
      </c>
      <c r="D218" s="235" t="s">
        <v>130</v>
      </c>
      <c r="E218" s="236" t="s">
        <v>242</v>
      </c>
      <c r="F218" s="237" t="s">
        <v>243</v>
      </c>
      <c r="G218" s="238" t="s">
        <v>133</v>
      </c>
      <c r="H218" s="239">
        <v>38.579999999999998</v>
      </c>
      <c r="I218" s="240"/>
      <c r="J218" s="241">
        <f>ROUND(I218*H218,2)</f>
        <v>0</v>
      </c>
      <c r="K218" s="237" t="s">
        <v>134</v>
      </c>
      <c r="L218" s="44"/>
      <c r="M218" s="242" t="s">
        <v>1</v>
      </c>
      <c r="N218" s="243" t="s">
        <v>44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135</v>
      </c>
      <c r="AT218" s="246" t="s">
        <v>130</v>
      </c>
      <c r="AU218" s="246" t="s">
        <v>89</v>
      </c>
      <c r="AY218" s="17" t="s">
        <v>128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87</v>
      </c>
      <c r="BK218" s="247">
        <f>ROUND(I218*H218,2)</f>
        <v>0</v>
      </c>
      <c r="BL218" s="17" t="s">
        <v>135</v>
      </c>
      <c r="BM218" s="246" t="s">
        <v>244</v>
      </c>
    </row>
    <row r="219" s="2" customFormat="1">
      <c r="A219" s="38"/>
      <c r="B219" s="39"/>
      <c r="C219" s="40"/>
      <c r="D219" s="248" t="s">
        <v>136</v>
      </c>
      <c r="E219" s="40"/>
      <c r="F219" s="249" t="s">
        <v>243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89</v>
      </c>
    </row>
    <row r="220" s="2" customFormat="1" ht="24" customHeight="1">
      <c r="A220" s="38"/>
      <c r="B220" s="39"/>
      <c r="C220" s="235" t="s">
        <v>245</v>
      </c>
      <c r="D220" s="235" t="s">
        <v>130</v>
      </c>
      <c r="E220" s="236" t="s">
        <v>246</v>
      </c>
      <c r="F220" s="237" t="s">
        <v>247</v>
      </c>
      <c r="G220" s="238" t="s">
        <v>133</v>
      </c>
      <c r="H220" s="239">
        <v>38.579999999999998</v>
      </c>
      <c r="I220" s="240"/>
      <c r="J220" s="241">
        <f>ROUND(I220*H220,2)</f>
        <v>0</v>
      </c>
      <c r="K220" s="237" t="s">
        <v>134</v>
      </c>
      <c r="L220" s="44"/>
      <c r="M220" s="242" t="s">
        <v>1</v>
      </c>
      <c r="N220" s="243" t="s">
        <v>44</v>
      </c>
      <c r="O220" s="91"/>
      <c r="P220" s="244">
        <f>O220*H220</f>
        <v>0</v>
      </c>
      <c r="Q220" s="244">
        <v>0.00034000000000000002</v>
      </c>
      <c r="R220" s="244">
        <f>Q220*H220</f>
        <v>0.013117200000000001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135</v>
      </c>
      <c r="AT220" s="246" t="s">
        <v>130</v>
      </c>
      <c r="AU220" s="246" t="s">
        <v>89</v>
      </c>
      <c r="AY220" s="17" t="s">
        <v>128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87</v>
      </c>
      <c r="BK220" s="247">
        <f>ROUND(I220*H220,2)</f>
        <v>0</v>
      </c>
      <c r="BL220" s="17" t="s">
        <v>135</v>
      </c>
      <c r="BM220" s="246" t="s">
        <v>248</v>
      </c>
    </row>
    <row r="221" s="2" customFormat="1">
      <c r="A221" s="38"/>
      <c r="B221" s="39"/>
      <c r="C221" s="40"/>
      <c r="D221" s="248" t="s">
        <v>136</v>
      </c>
      <c r="E221" s="40"/>
      <c r="F221" s="249" t="s">
        <v>247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136</v>
      </c>
      <c r="AU221" s="17" t="s">
        <v>89</v>
      </c>
    </row>
    <row r="222" s="13" customFormat="1">
      <c r="A222" s="13"/>
      <c r="B222" s="252"/>
      <c r="C222" s="253"/>
      <c r="D222" s="248" t="s">
        <v>137</v>
      </c>
      <c r="E222" s="254" t="s">
        <v>1</v>
      </c>
      <c r="F222" s="255" t="s">
        <v>249</v>
      </c>
      <c r="G222" s="253"/>
      <c r="H222" s="256">
        <v>38.579999999999998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137</v>
      </c>
      <c r="AU222" s="262" t="s">
        <v>89</v>
      </c>
      <c r="AV222" s="13" t="s">
        <v>89</v>
      </c>
      <c r="AW222" s="13" t="s">
        <v>36</v>
      </c>
      <c r="AX222" s="13" t="s">
        <v>79</v>
      </c>
      <c r="AY222" s="262" t="s">
        <v>128</v>
      </c>
    </row>
    <row r="223" s="14" customFormat="1">
      <c r="A223" s="14"/>
      <c r="B223" s="263"/>
      <c r="C223" s="264"/>
      <c r="D223" s="248" t="s">
        <v>137</v>
      </c>
      <c r="E223" s="265" t="s">
        <v>1</v>
      </c>
      <c r="F223" s="266" t="s">
        <v>142</v>
      </c>
      <c r="G223" s="264"/>
      <c r="H223" s="267">
        <v>38.579999999999998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3" t="s">
        <v>137</v>
      </c>
      <c r="AU223" s="273" t="s">
        <v>89</v>
      </c>
      <c r="AV223" s="14" t="s">
        <v>135</v>
      </c>
      <c r="AW223" s="14" t="s">
        <v>36</v>
      </c>
      <c r="AX223" s="14" t="s">
        <v>87</v>
      </c>
      <c r="AY223" s="273" t="s">
        <v>128</v>
      </c>
    </row>
    <row r="224" s="2" customFormat="1" ht="24" customHeight="1">
      <c r="A224" s="38"/>
      <c r="B224" s="39"/>
      <c r="C224" s="235" t="s">
        <v>195</v>
      </c>
      <c r="D224" s="235" t="s">
        <v>130</v>
      </c>
      <c r="E224" s="236" t="s">
        <v>250</v>
      </c>
      <c r="F224" s="237" t="s">
        <v>251</v>
      </c>
      <c r="G224" s="238" t="s">
        <v>133</v>
      </c>
      <c r="H224" s="239">
        <v>38.579999999999998</v>
      </c>
      <c r="I224" s="240"/>
      <c r="J224" s="241">
        <f>ROUND(I224*H224,2)</f>
        <v>0</v>
      </c>
      <c r="K224" s="237" t="s">
        <v>134</v>
      </c>
      <c r="L224" s="44"/>
      <c r="M224" s="242" t="s">
        <v>1</v>
      </c>
      <c r="N224" s="243" t="s">
        <v>44</v>
      </c>
      <c r="O224" s="91"/>
      <c r="P224" s="244">
        <f>O224*H224</f>
        <v>0</v>
      </c>
      <c r="Q224" s="244">
        <v>0.00031</v>
      </c>
      <c r="R224" s="244">
        <f>Q224*H224</f>
        <v>0.0119598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135</v>
      </c>
      <c r="AT224" s="246" t="s">
        <v>130</v>
      </c>
      <c r="AU224" s="246" t="s">
        <v>89</v>
      </c>
      <c r="AY224" s="17" t="s">
        <v>128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87</v>
      </c>
      <c r="BK224" s="247">
        <f>ROUND(I224*H224,2)</f>
        <v>0</v>
      </c>
      <c r="BL224" s="17" t="s">
        <v>135</v>
      </c>
      <c r="BM224" s="246" t="s">
        <v>252</v>
      </c>
    </row>
    <row r="225" s="2" customFormat="1">
      <c r="A225" s="38"/>
      <c r="B225" s="39"/>
      <c r="C225" s="40"/>
      <c r="D225" s="248" t="s">
        <v>136</v>
      </c>
      <c r="E225" s="40"/>
      <c r="F225" s="249" t="s">
        <v>251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89</v>
      </c>
    </row>
    <row r="226" s="2" customFormat="1" ht="24" customHeight="1">
      <c r="A226" s="38"/>
      <c r="B226" s="39"/>
      <c r="C226" s="235" t="s">
        <v>253</v>
      </c>
      <c r="D226" s="235" t="s">
        <v>130</v>
      </c>
      <c r="E226" s="236" t="s">
        <v>254</v>
      </c>
      <c r="F226" s="237" t="s">
        <v>255</v>
      </c>
      <c r="G226" s="238" t="s">
        <v>133</v>
      </c>
      <c r="H226" s="239">
        <v>38.579999999999998</v>
      </c>
      <c r="I226" s="240"/>
      <c r="J226" s="241">
        <f>ROUND(I226*H226,2)</f>
        <v>0</v>
      </c>
      <c r="K226" s="237" t="s">
        <v>134</v>
      </c>
      <c r="L226" s="44"/>
      <c r="M226" s="242" t="s">
        <v>1</v>
      </c>
      <c r="N226" s="243" t="s">
        <v>44</v>
      </c>
      <c r="O226" s="91"/>
      <c r="P226" s="244">
        <f>O226*H226</f>
        <v>0</v>
      </c>
      <c r="Q226" s="244">
        <v>0.10373</v>
      </c>
      <c r="R226" s="244">
        <f>Q226*H226</f>
        <v>4.0019033999999998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135</v>
      </c>
      <c r="AT226" s="246" t="s">
        <v>130</v>
      </c>
      <c r="AU226" s="246" t="s">
        <v>89</v>
      </c>
      <c r="AY226" s="17" t="s">
        <v>128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87</v>
      </c>
      <c r="BK226" s="247">
        <f>ROUND(I226*H226,2)</f>
        <v>0</v>
      </c>
      <c r="BL226" s="17" t="s">
        <v>135</v>
      </c>
      <c r="BM226" s="246" t="s">
        <v>256</v>
      </c>
    </row>
    <row r="227" s="2" customFormat="1">
      <c r="A227" s="38"/>
      <c r="B227" s="39"/>
      <c r="C227" s="40"/>
      <c r="D227" s="248" t="s">
        <v>136</v>
      </c>
      <c r="E227" s="40"/>
      <c r="F227" s="249" t="s">
        <v>255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136</v>
      </c>
      <c r="AU227" s="17" t="s">
        <v>89</v>
      </c>
    </row>
    <row r="228" s="2" customFormat="1" ht="24" customHeight="1">
      <c r="A228" s="38"/>
      <c r="B228" s="39"/>
      <c r="C228" s="235" t="s">
        <v>200</v>
      </c>
      <c r="D228" s="235" t="s">
        <v>130</v>
      </c>
      <c r="E228" s="236" t="s">
        <v>257</v>
      </c>
      <c r="F228" s="237" t="s">
        <v>258</v>
      </c>
      <c r="G228" s="238" t="s">
        <v>133</v>
      </c>
      <c r="H228" s="239">
        <v>115.47</v>
      </c>
      <c r="I228" s="240"/>
      <c r="J228" s="241">
        <f>ROUND(I228*H228,2)</f>
        <v>0</v>
      </c>
      <c r="K228" s="237" t="s">
        <v>134</v>
      </c>
      <c r="L228" s="44"/>
      <c r="M228" s="242" t="s">
        <v>1</v>
      </c>
      <c r="N228" s="243" t="s">
        <v>44</v>
      </c>
      <c r="O228" s="91"/>
      <c r="P228" s="244">
        <f>O228*H228</f>
        <v>0</v>
      </c>
      <c r="Q228" s="244">
        <v>0.084250000000000005</v>
      </c>
      <c r="R228" s="244">
        <f>Q228*H228</f>
        <v>9.7283474999999999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135</v>
      </c>
      <c r="AT228" s="246" t="s">
        <v>130</v>
      </c>
      <c r="AU228" s="246" t="s">
        <v>89</v>
      </c>
      <c r="AY228" s="17" t="s">
        <v>128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87</v>
      </c>
      <c r="BK228" s="247">
        <f>ROUND(I228*H228,2)</f>
        <v>0</v>
      </c>
      <c r="BL228" s="17" t="s">
        <v>135</v>
      </c>
      <c r="BM228" s="246" t="s">
        <v>259</v>
      </c>
    </row>
    <row r="229" s="2" customFormat="1">
      <c r="A229" s="38"/>
      <c r="B229" s="39"/>
      <c r="C229" s="40"/>
      <c r="D229" s="248" t="s">
        <v>136</v>
      </c>
      <c r="E229" s="40"/>
      <c r="F229" s="249" t="s">
        <v>258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89</v>
      </c>
    </row>
    <row r="230" s="13" customFormat="1">
      <c r="A230" s="13"/>
      <c r="B230" s="252"/>
      <c r="C230" s="253"/>
      <c r="D230" s="248" t="s">
        <v>137</v>
      </c>
      <c r="E230" s="254" t="s">
        <v>1</v>
      </c>
      <c r="F230" s="255" t="s">
        <v>260</v>
      </c>
      <c r="G230" s="253"/>
      <c r="H230" s="256">
        <v>87.659999999999997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2" t="s">
        <v>137</v>
      </c>
      <c r="AU230" s="262" t="s">
        <v>89</v>
      </c>
      <c r="AV230" s="13" t="s">
        <v>89</v>
      </c>
      <c r="AW230" s="13" t="s">
        <v>36</v>
      </c>
      <c r="AX230" s="13" t="s">
        <v>79</v>
      </c>
      <c r="AY230" s="262" t="s">
        <v>128</v>
      </c>
    </row>
    <row r="231" s="13" customFormat="1">
      <c r="A231" s="13"/>
      <c r="B231" s="252"/>
      <c r="C231" s="253"/>
      <c r="D231" s="248" t="s">
        <v>137</v>
      </c>
      <c r="E231" s="254" t="s">
        <v>1</v>
      </c>
      <c r="F231" s="255" t="s">
        <v>261</v>
      </c>
      <c r="G231" s="253"/>
      <c r="H231" s="256">
        <v>27.809999999999999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137</v>
      </c>
      <c r="AU231" s="262" t="s">
        <v>89</v>
      </c>
      <c r="AV231" s="13" t="s">
        <v>89</v>
      </c>
      <c r="AW231" s="13" t="s">
        <v>36</v>
      </c>
      <c r="AX231" s="13" t="s">
        <v>79</v>
      </c>
      <c r="AY231" s="262" t="s">
        <v>128</v>
      </c>
    </row>
    <row r="232" s="14" customFormat="1">
      <c r="A232" s="14"/>
      <c r="B232" s="263"/>
      <c r="C232" s="264"/>
      <c r="D232" s="248" t="s">
        <v>137</v>
      </c>
      <c r="E232" s="265" t="s">
        <v>1</v>
      </c>
      <c r="F232" s="266" t="s">
        <v>142</v>
      </c>
      <c r="G232" s="264"/>
      <c r="H232" s="267">
        <v>115.47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3" t="s">
        <v>137</v>
      </c>
      <c r="AU232" s="273" t="s">
        <v>89</v>
      </c>
      <c r="AV232" s="14" t="s">
        <v>135</v>
      </c>
      <c r="AW232" s="14" t="s">
        <v>36</v>
      </c>
      <c r="AX232" s="14" t="s">
        <v>87</v>
      </c>
      <c r="AY232" s="273" t="s">
        <v>128</v>
      </c>
    </row>
    <row r="233" s="2" customFormat="1" ht="16.5" customHeight="1">
      <c r="A233" s="38"/>
      <c r="B233" s="39"/>
      <c r="C233" s="284" t="s">
        <v>262</v>
      </c>
      <c r="D233" s="284" t="s">
        <v>215</v>
      </c>
      <c r="E233" s="285" t="s">
        <v>263</v>
      </c>
      <c r="F233" s="286" t="s">
        <v>264</v>
      </c>
      <c r="G233" s="287" t="s">
        <v>133</v>
      </c>
      <c r="H233" s="288">
        <v>82.201999999999998</v>
      </c>
      <c r="I233" s="289"/>
      <c r="J233" s="290">
        <f>ROUND(I233*H233,2)</f>
        <v>0</v>
      </c>
      <c r="K233" s="286" t="s">
        <v>134</v>
      </c>
      <c r="L233" s="291"/>
      <c r="M233" s="292" t="s">
        <v>1</v>
      </c>
      <c r="N233" s="293" t="s">
        <v>44</v>
      </c>
      <c r="O233" s="91"/>
      <c r="P233" s="244">
        <f>O233*H233</f>
        <v>0</v>
      </c>
      <c r="Q233" s="244">
        <v>0.13100000000000001</v>
      </c>
      <c r="R233" s="244">
        <f>Q233*H233</f>
        <v>10.768462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155</v>
      </c>
      <c r="AT233" s="246" t="s">
        <v>215</v>
      </c>
      <c r="AU233" s="246" t="s">
        <v>89</v>
      </c>
      <c r="AY233" s="17" t="s">
        <v>128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87</v>
      </c>
      <c r="BK233" s="247">
        <f>ROUND(I233*H233,2)</f>
        <v>0</v>
      </c>
      <c r="BL233" s="17" t="s">
        <v>135</v>
      </c>
      <c r="BM233" s="246" t="s">
        <v>265</v>
      </c>
    </row>
    <row r="234" s="2" customFormat="1">
      <c r="A234" s="38"/>
      <c r="B234" s="39"/>
      <c r="C234" s="40"/>
      <c r="D234" s="248" t="s">
        <v>136</v>
      </c>
      <c r="E234" s="40"/>
      <c r="F234" s="249" t="s">
        <v>264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136</v>
      </c>
      <c r="AU234" s="17" t="s">
        <v>89</v>
      </c>
    </row>
    <row r="235" s="13" customFormat="1">
      <c r="A235" s="13"/>
      <c r="B235" s="252"/>
      <c r="C235" s="253"/>
      <c r="D235" s="248" t="s">
        <v>137</v>
      </c>
      <c r="E235" s="254" t="s">
        <v>1</v>
      </c>
      <c r="F235" s="255" t="s">
        <v>266</v>
      </c>
      <c r="G235" s="253"/>
      <c r="H235" s="256">
        <v>82.201999999999998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137</v>
      </c>
      <c r="AU235" s="262" t="s">
        <v>89</v>
      </c>
      <c r="AV235" s="13" t="s">
        <v>89</v>
      </c>
      <c r="AW235" s="13" t="s">
        <v>36</v>
      </c>
      <c r="AX235" s="13" t="s">
        <v>79</v>
      </c>
      <c r="AY235" s="262" t="s">
        <v>128</v>
      </c>
    </row>
    <row r="236" s="14" customFormat="1">
      <c r="A236" s="14"/>
      <c r="B236" s="263"/>
      <c r="C236" s="264"/>
      <c r="D236" s="248" t="s">
        <v>137</v>
      </c>
      <c r="E236" s="265" t="s">
        <v>1</v>
      </c>
      <c r="F236" s="266" t="s">
        <v>142</v>
      </c>
      <c r="G236" s="264"/>
      <c r="H236" s="267">
        <v>82.201999999999998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3" t="s">
        <v>137</v>
      </c>
      <c r="AU236" s="273" t="s">
        <v>89</v>
      </c>
      <c r="AV236" s="14" t="s">
        <v>135</v>
      </c>
      <c r="AW236" s="14" t="s">
        <v>36</v>
      </c>
      <c r="AX236" s="14" t="s">
        <v>87</v>
      </c>
      <c r="AY236" s="273" t="s">
        <v>128</v>
      </c>
    </row>
    <row r="237" s="2" customFormat="1" ht="24" customHeight="1">
      <c r="A237" s="38"/>
      <c r="B237" s="39"/>
      <c r="C237" s="284" t="s">
        <v>204</v>
      </c>
      <c r="D237" s="284" t="s">
        <v>215</v>
      </c>
      <c r="E237" s="285" t="s">
        <v>267</v>
      </c>
      <c r="F237" s="286" t="s">
        <v>268</v>
      </c>
      <c r="G237" s="287" t="s">
        <v>133</v>
      </c>
      <c r="H237" s="288">
        <v>7.2110000000000003</v>
      </c>
      <c r="I237" s="289"/>
      <c r="J237" s="290">
        <f>ROUND(I237*H237,2)</f>
        <v>0</v>
      </c>
      <c r="K237" s="286" t="s">
        <v>134</v>
      </c>
      <c r="L237" s="291"/>
      <c r="M237" s="292" t="s">
        <v>1</v>
      </c>
      <c r="N237" s="293" t="s">
        <v>44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155</v>
      </c>
      <c r="AT237" s="246" t="s">
        <v>215</v>
      </c>
      <c r="AU237" s="246" t="s">
        <v>89</v>
      </c>
      <c r="AY237" s="17" t="s">
        <v>128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87</v>
      </c>
      <c r="BK237" s="247">
        <f>ROUND(I237*H237,2)</f>
        <v>0</v>
      </c>
      <c r="BL237" s="17" t="s">
        <v>135</v>
      </c>
      <c r="BM237" s="246" t="s">
        <v>269</v>
      </c>
    </row>
    <row r="238" s="2" customFormat="1">
      <c r="A238" s="38"/>
      <c r="B238" s="39"/>
      <c r="C238" s="40"/>
      <c r="D238" s="248" t="s">
        <v>136</v>
      </c>
      <c r="E238" s="40"/>
      <c r="F238" s="249" t="s">
        <v>268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89</v>
      </c>
    </row>
    <row r="239" s="13" customFormat="1">
      <c r="A239" s="13"/>
      <c r="B239" s="252"/>
      <c r="C239" s="253"/>
      <c r="D239" s="248" t="s">
        <v>137</v>
      </c>
      <c r="E239" s="254" t="s">
        <v>1</v>
      </c>
      <c r="F239" s="255" t="s">
        <v>270</v>
      </c>
      <c r="G239" s="253"/>
      <c r="H239" s="256">
        <v>3.1819999999999999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137</v>
      </c>
      <c r="AU239" s="262" t="s">
        <v>89</v>
      </c>
      <c r="AV239" s="13" t="s">
        <v>89</v>
      </c>
      <c r="AW239" s="13" t="s">
        <v>36</v>
      </c>
      <c r="AX239" s="13" t="s">
        <v>79</v>
      </c>
      <c r="AY239" s="262" t="s">
        <v>128</v>
      </c>
    </row>
    <row r="240" s="13" customFormat="1">
      <c r="A240" s="13"/>
      <c r="B240" s="252"/>
      <c r="C240" s="253"/>
      <c r="D240" s="248" t="s">
        <v>137</v>
      </c>
      <c r="E240" s="254" t="s">
        <v>1</v>
      </c>
      <c r="F240" s="255" t="s">
        <v>271</v>
      </c>
      <c r="G240" s="253"/>
      <c r="H240" s="256">
        <v>4.0289999999999999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2" t="s">
        <v>137</v>
      </c>
      <c r="AU240" s="262" t="s">
        <v>89</v>
      </c>
      <c r="AV240" s="13" t="s">
        <v>89</v>
      </c>
      <c r="AW240" s="13" t="s">
        <v>36</v>
      </c>
      <c r="AX240" s="13" t="s">
        <v>79</v>
      </c>
      <c r="AY240" s="262" t="s">
        <v>128</v>
      </c>
    </row>
    <row r="241" s="14" customFormat="1">
      <c r="A241" s="14"/>
      <c r="B241" s="263"/>
      <c r="C241" s="264"/>
      <c r="D241" s="248" t="s">
        <v>137</v>
      </c>
      <c r="E241" s="265" t="s">
        <v>1</v>
      </c>
      <c r="F241" s="266" t="s">
        <v>142</v>
      </c>
      <c r="G241" s="264"/>
      <c r="H241" s="267">
        <v>7.2110000000000003</v>
      </c>
      <c r="I241" s="268"/>
      <c r="J241" s="264"/>
      <c r="K241" s="264"/>
      <c r="L241" s="269"/>
      <c r="M241" s="270"/>
      <c r="N241" s="271"/>
      <c r="O241" s="271"/>
      <c r="P241" s="271"/>
      <c r="Q241" s="271"/>
      <c r="R241" s="271"/>
      <c r="S241" s="271"/>
      <c r="T241" s="27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3" t="s">
        <v>137</v>
      </c>
      <c r="AU241" s="273" t="s">
        <v>89</v>
      </c>
      <c r="AV241" s="14" t="s">
        <v>135</v>
      </c>
      <c r="AW241" s="14" t="s">
        <v>36</v>
      </c>
      <c r="AX241" s="14" t="s">
        <v>87</v>
      </c>
      <c r="AY241" s="273" t="s">
        <v>128</v>
      </c>
    </row>
    <row r="242" s="2" customFormat="1" ht="24" customHeight="1">
      <c r="A242" s="38"/>
      <c r="B242" s="39"/>
      <c r="C242" s="235" t="s">
        <v>272</v>
      </c>
      <c r="D242" s="235" t="s">
        <v>130</v>
      </c>
      <c r="E242" s="236" t="s">
        <v>273</v>
      </c>
      <c r="F242" s="237" t="s">
        <v>274</v>
      </c>
      <c r="G242" s="238" t="s">
        <v>133</v>
      </c>
      <c r="H242" s="239">
        <v>6.5</v>
      </c>
      <c r="I242" s="240"/>
      <c r="J242" s="241">
        <f>ROUND(I242*H242,2)</f>
        <v>0</v>
      </c>
      <c r="K242" s="237" t="s">
        <v>134</v>
      </c>
      <c r="L242" s="44"/>
      <c r="M242" s="242" t="s">
        <v>1</v>
      </c>
      <c r="N242" s="243" t="s">
        <v>44</v>
      </c>
      <c r="O242" s="91"/>
      <c r="P242" s="244">
        <f>O242*H242</f>
        <v>0</v>
      </c>
      <c r="Q242" s="244">
        <v>0.085650000000000004</v>
      </c>
      <c r="R242" s="244">
        <f>Q242*H242</f>
        <v>0.55672500000000003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135</v>
      </c>
      <c r="AT242" s="246" t="s">
        <v>130</v>
      </c>
      <c r="AU242" s="246" t="s">
        <v>89</v>
      </c>
      <c r="AY242" s="17" t="s">
        <v>128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87</v>
      </c>
      <c r="BK242" s="247">
        <f>ROUND(I242*H242,2)</f>
        <v>0</v>
      </c>
      <c r="BL242" s="17" t="s">
        <v>135</v>
      </c>
      <c r="BM242" s="246" t="s">
        <v>275</v>
      </c>
    </row>
    <row r="243" s="2" customFormat="1">
      <c r="A243" s="38"/>
      <c r="B243" s="39"/>
      <c r="C243" s="40"/>
      <c r="D243" s="248" t="s">
        <v>136</v>
      </c>
      <c r="E243" s="40"/>
      <c r="F243" s="249" t="s">
        <v>274</v>
      </c>
      <c r="G243" s="40"/>
      <c r="H243" s="40"/>
      <c r="I243" s="144"/>
      <c r="J243" s="40"/>
      <c r="K243" s="40"/>
      <c r="L243" s="44"/>
      <c r="M243" s="250"/>
      <c r="N243" s="25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136</v>
      </c>
      <c r="AU243" s="17" t="s">
        <v>89</v>
      </c>
    </row>
    <row r="244" s="13" customFormat="1">
      <c r="A244" s="13"/>
      <c r="B244" s="252"/>
      <c r="C244" s="253"/>
      <c r="D244" s="248" t="s">
        <v>137</v>
      </c>
      <c r="E244" s="254" t="s">
        <v>1</v>
      </c>
      <c r="F244" s="255" t="s">
        <v>276</v>
      </c>
      <c r="G244" s="253"/>
      <c r="H244" s="256">
        <v>1.1200000000000001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137</v>
      </c>
      <c r="AU244" s="262" t="s">
        <v>89</v>
      </c>
      <c r="AV244" s="13" t="s">
        <v>89</v>
      </c>
      <c r="AW244" s="13" t="s">
        <v>36</v>
      </c>
      <c r="AX244" s="13" t="s">
        <v>79</v>
      </c>
      <c r="AY244" s="262" t="s">
        <v>128</v>
      </c>
    </row>
    <row r="245" s="13" customFormat="1">
      <c r="A245" s="13"/>
      <c r="B245" s="252"/>
      <c r="C245" s="253"/>
      <c r="D245" s="248" t="s">
        <v>137</v>
      </c>
      <c r="E245" s="254" t="s">
        <v>1</v>
      </c>
      <c r="F245" s="255" t="s">
        <v>277</v>
      </c>
      <c r="G245" s="253"/>
      <c r="H245" s="256">
        <v>5.3799999999999999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137</v>
      </c>
      <c r="AU245" s="262" t="s">
        <v>89</v>
      </c>
      <c r="AV245" s="13" t="s">
        <v>89</v>
      </c>
      <c r="AW245" s="13" t="s">
        <v>36</v>
      </c>
      <c r="AX245" s="13" t="s">
        <v>79</v>
      </c>
      <c r="AY245" s="262" t="s">
        <v>128</v>
      </c>
    </row>
    <row r="246" s="14" customFormat="1">
      <c r="A246" s="14"/>
      <c r="B246" s="263"/>
      <c r="C246" s="264"/>
      <c r="D246" s="248" t="s">
        <v>137</v>
      </c>
      <c r="E246" s="265" t="s">
        <v>1</v>
      </c>
      <c r="F246" s="266" t="s">
        <v>142</v>
      </c>
      <c r="G246" s="264"/>
      <c r="H246" s="267">
        <v>6.5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137</v>
      </c>
      <c r="AU246" s="273" t="s">
        <v>89</v>
      </c>
      <c r="AV246" s="14" t="s">
        <v>135</v>
      </c>
      <c r="AW246" s="14" t="s">
        <v>36</v>
      </c>
      <c r="AX246" s="14" t="s">
        <v>87</v>
      </c>
      <c r="AY246" s="273" t="s">
        <v>128</v>
      </c>
    </row>
    <row r="247" s="2" customFormat="1" ht="24" customHeight="1">
      <c r="A247" s="38"/>
      <c r="B247" s="39"/>
      <c r="C247" s="284" t="s">
        <v>208</v>
      </c>
      <c r="D247" s="284" t="s">
        <v>215</v>
      </c>
      <c r="E247" s="285" t="s">
        <v>278</v>
      </c>
      <c r="F247" s="286" t="s">
        <v>279</v>
      </c>
      <c r="G247" s="287" t="s">
        <v>133</v>
      </c>
      <c r="H247" s="288">
        <v>1.1419999999999999</v>
      </c>
      <c r="I247" s="289"/>
      <c r="J247" s="290">
        <f>ROUND(I247*H247,2)</f>
        <v>0</v>
      </c>
      <c r="K247" s="286" t="s">
        <v>1</v>
      </c>
      <c r="L247" s="291"/>
      <c r="M247" s="292" t="s">
        <v>1</v>
      </c>
      <c r="N247" s="293" t="s">
        <v>44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155</v>
      </c>
      <c r="AT247" s="246" t="s">
        <v>215</v>
      </c>
      <c r="AU247" s="246" t="s">
        <v>89</v>
      </c>
      <c r="AY247" s="17" t="s">
        <v>128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87</v>
      </c>
      <c r="BK247" s="247">
        <f>ROUND(I247*H247,2)</f>
        <v>0</v>
      </c>
      <c r="BL247" s="17" t="s">
        <v>135</v>
      </c>
      <c r="BM247" s="246" t="s">
        <v>280</v>
      </c>
    </row>
    <row r="248" s="2" customFormat="1">
      <c r="A248" s="38"/>
      <c r="B248" s="39"/>
      <c r="C248" s="40"/>
      <c r="D248" s="248" t="s">
        <v>136</v>
      </c>
      <c r="E248" s="40"/>
      <c r="F248" s="249" t="s">
        <v>279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136</v>
      </c>
      <c r="AU248" s="17" t="s">
        <v>89</v>
      </c>
    </row>
    <row r="249" s="13" customFormat="1">
      <c r="A249" s="13"/>
      <c r="B249" s="252"/>
      <c r="C249" s="253"/>
      <c r="D249" s="248" t="s">
        <v>137</v>
      </c>
      <c r="E249" s="254" t="s">
        <v>1</v>
      </c>
      <c r="F249" s="255" t="s">
        <v>281</v>
      </c>
      <c r="G249" s="253"/>
      <c r="H249" s="256">
        <v>1.1419999999999999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137</v>
      </c>
      <c r="AU249" s="262" t="s">
        <v>89</v>
      </c>
      <c r="AV249" s="13" t="s">
        <v>89</v>
      </c>
      <c r="AW249" s="13" t="s">
        <v>36</v>
      </c>
      <c r="AX249" s="13" t="s">
        <v>79</v>
      </c>
      <c r="AY249" s="262" t="s">
        <v>128</v>
      </c>
    </row>
    <row r="250" s="14" customFormat="1">
      <c r="A250" s="14"/>
      <c r="B250" s="263"/>
      <c r="C250" s="264"/>
      <c r="D250" s="248" t="s">
        <v>137</v>
      </c>
      <c r="E250" s="265" t="s">
        <v>1</v>
      </c>
      <c r="F250" s="266" t="s">
        <v>142</v>
      </c>
      <c r="G250" s="264"/>
      <c r="H250" s="267">
        <v>1.1419999999999999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3" t="s">
        <v>137</v>
      </c>
      <c r="AU250" s="273" t="s">
        <v>89</v>
      </c>
      <c r="AV250" s="14" t="s">
        <v>135</v>
      </c>
      <c r="AW250" s="14" t="s">
        <v>36</v>
      </c>
      <c r="AX250" s="14" t="s">
        <v>87</v>
      </c>
      <c r="AY250" s="273" t="s">
        <v>128</v>
      </c>
    </row>
    <row r="251" s="12" customFormat="1" ht="22.8" customHeight="1">
      <c r="A251" s="12"/>
      <c r="B251" s="219"/>
      <c r="C251" s="220"/>
      <c r="D251" s="221" t="s">
        <v>78</v>
      </c>
      <c r="E251" s="233" t="s">
        <v>177</v>
      </c>
      <c r="F251" s="233" t="s">
        <v>282</v>
      </c>
      <c r="G251" s="220"/>
      <c r="H251" s="220"/>
      <c r="I251" s="223"/>
      <c r="J251" s="234">
        <f>BK251</f>
        <v>0</v>
      </c>
      <c r="K251" s="220"/>
      <c r="L251" s="225"/>
      <c r="M251" s="226"/>
      <c r="N251" s="227"/>
      <c r="O251" s="227"/>
      <c r="P251" s="228">
        <f>SUM(P252:P315)</f>
        <v>0</v>
      </c>
      <c r="Q251" s="227"/>
      <c r="R251" s="228">
        <f>SUM(R252:R315)</f>
        <v>24.324353300000002</v>
      </c>
      <c r="S251" s="227"/>
      <c r="T251" s="229">
        <f>SUM(T252:T315)</f>
        <v>0.55779999999999996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0" t="s">
        <v>87</v>
      </c>
      <c r="AT251" s="231" t="s">
        <v>78</v>
      </c>
      <c r="AU251" s="231" t="s">
        <v>87</v>
      </c>
      <c r="AY251" s="230" t="s">
        <v>128</v>
      </c>
      <c r="BK251" s="232">
        <f>SUM(BK252:BK315)</f>
        <v>0</v>
      </c>
    </row>
    <row r="252" s="2" customFormat="1" ht="24" customHeight="1">
      <c r="A252" s="38"/>
      <c r="B252" s="39"/>
      <c r="C252" s="235" t="s">
        <v>283</v>
      </c>
      <c r="D252" s="235" t="s">
        <v>130</v>
      </c>
      <c r="E252" s="236" t="s">
        <v>284</v>
      </c>
      <c r="F252" s="237" t="s">
        <v>285</v>
      </c>
      <c r="G252" s="238" t="s">
        <v>286</v>
      </c>
      <c r="H252" s="239">
        <v>2</v>
      </c>
      <c r="I252" s="240"/>
      <c r="J252" s="241">
        <f>ROUND(I252*H252,2)</f>
        <v>0</v>
      </c>
      <c r="K252" s="237" t="s">
        <v>134</v>
      </c>
      <c r="L252" s="44"/>
      <c r="M252" s="242" t="s">
        <v>1</v>
      </c>
      <c r="N252" s="243" t="s">
        <v>44</v>
      </c>
      <c r="O252" s="91"/>
      <c r="P252" s="244">
        <f>O252*H252</f>
        <v>0</v>
      </c>
      <c r="Q252" s="244">
        <v>1.0000000000000001E-05</v>
      </c>
      <c r="R252" s="244">
        <f>Q252*H252</f>
        <v>2.0000000000000002E-05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135</v>
      </c>
      <c r="AT252" s="246" t="s">
        <v>130</v>
      </c>
      <c r="AU252" s="246" t="s">
        <v>89</v>
      </c>
      <c r="AY252" s="17" t="s">
        <v>128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87</v>
      </c>
      <c r="BK252" s="247">
        <f>ROUND(I252*H252,2)</f>
        <v>0</v>
      </c>
      <c r="BL252" s="17" t="s">
        <v>135</v>
      </c>
      <c r="BM252" s="246" t="s">
        <v>287</v>
      </c>
    </row>
    <row r="253" s="2" customFormat="1">
      <c r="A253" s="38"/>
      <c r="B253" s="39"/>
      <c r="C253" s="40"/>
      <c r="D253" s="248" t="s">
        <v>136</v>
      </c>
      <c r="E253" s="40"/>
      <c r="F253" s="249" t="s">
        <v>285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89</v>
      </c>
    </row>
    <row r="254" s="2" customFormat="1" ht="24" customHeight="1">
      <c r="A254" s="38"/>
      <c r="B254" s="39"/>
      <c r="C254" s="284" t="s">
        <v>213</v>
      </c>
      <c r="D254" s="284" t="s">
        <v>215</v>
      </c>
      <c r="E254" s="285" t="s">
        <v>288</v>
      </c>
      <c r="F254" s="286" t="s">
        <v>289</v>
      </c>
      <c r="G254" s="287" t="s">
        <v>286</v>
      </c>
      <c r="H254" s="288">
        <v>2</v>
      </c>
      <c r="I254" s="289"/>
      <c r="J254" s="290">
        <f>ROUND(I254*H254,2)</f>
        <v>0</v>
      </c>
      <c r="K254" s="286" t="s">
        <v>1</v>
      </c>
      <c r="L254" s="291"/>
      <c r="M254" s="292" t="s">
        <v>1</v>
      </c>
      <c r="N254" s="293" t="s">
        <v>44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155</v>
      </c>
      <c r="AT254" s="246" t="s">
        <v>215</v>
      </c>
      <c r="AU254" s="246" t="s">
        <v>89</v>
      </c>
      <c r="AY254" s="17" t="s">
        <v>128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87</v>
      </c>
      <c r="BK254" s="247">
        <f>ROUND(I254*H254,2)</f>
        <v>0</v>
      </c>
      <c r="BL254" s="17" t="s">
        <v>135</v>
      </c>
      <c r="BM254" s="246" t="s">
        <v>290</v>
      </c>
    </row>
    <row r="255" s="2" customFormat="1">
      <c r="A255" s="38"/>
      <c r="B255" s="39"/>
      <c r="C255" s="40"/>
      <c r="D255" s="248" t="s">
        <v>136</v>
      </c>
      <c r="E255" s="40"/>
      <c r="F255" s="249" t="s">
        <v>289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136</v>
      </c>
      <c r="AU255" s="17" t="s">
        <v>89</v>
      </c>
    </row>
    <row r="256" s="13" customFormat="1">
      <c r="A256" s="13"/>
      <c r="B256" s="252"/>
      <c r="C256" s="253"/>
      <c r="D256" s="248" t="s">
        <v>137</v>
      </c>
      <c r="E256" s="254" t="s">
        <v>1</v>
      </c>
      <c r="F256" s="255" t="s">
        <v>291</v>
      </c>
      <c r="G256" s="253"/>
      <c r="H256" s="256">
        <v>2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137</v>
      </c>
      <c r="AU256" s="262" t="s">
        <v>89</v>
      </c>
      <c r="AV256" s="13" t="s">
        <v>89</v>
      </c>
      <c r="AW256" s="13" t="s">
        <v>36</v>
      </c>
      <c r="AX256" s="13" t="s">
        <v>79</v>
      </c>
      <c r="AY256" s="262" t="s">
        <v>128</v>
      </c>
    </row>
    <row r="257" s="14" customFormat="1">
      <c r="A257" s="14"/>
      <c r="B257" s="263"/>
      <c r="C257" s="264"/>
      <c r="D257" s="248" t="s">
        <v>137</v>
      </c>
      <c r="E257" s="265" t="s">
        <v>1</v>
      </c>
      <c r="F257" s="266" t="s">
        <v>142</v>
      </c>
      <c r="G257" s="264"/>
      <c r="H257" s="267">
        <v>2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3" t="s">
        <v>137</v>
      </c>
      <c r="AU257" s="273" t="s">
        <v>89</v>
      </c>
      <c r="AV257" s="14" t="s">
        <v>135</v>
      </c>
      <c r="AW257" s="14" t="s">
        <v>36</v>
      </c>
      <c r="AX257" s="14" t="s">
        <v>87</v>
      </c>
      <c r="AY257" s="273" t="s">
        <v>128</v>
      </c>
    </row>
    <row r="258" s="2" customFormat="1" ht="24" customHeight="1">
      <c r="A258" s="38"/>
      <c r="B258" s="39"/>
      <c r="C258" s="235" t="s">
        <v>292</v>
      </c>
      <c r="D258" s="235" t="s">
        <v>130</v>
      </c>
      <c r="E258" s="236" t="s">
        <v>293</v>
      </c>
      <c r="F258" s="237" t="s">
        <v>294</v>
      </c>
      <c r="G258" s="238" t="s">
        <v>161</v>
      </c>
      <c r="H258" s="239">
        <v>105.25</v>
      </c>
      <c r="I258" s="240"/>
      <c r="J258" s="241">
        <f>ROUND(I258*H258,2)</f>
        <v>0</v>
      </c>
      <c r="K258" s="237" t="s">
        <v>134</v>
      </c>
      <c r="L258" s="44"/>
      <c r="M258" s="242" t="s">
        <v>1</v>
      </c>
      <c r="N258" s="243" t="s">
        <v>44</v>
      </c>
      <c r="O258" s="91"/>
      <c r="P258" s="244">
        <f>O258*H258</f>
        <v>0</v>
      </c>
      <c r="Q258" s="244">
        <v>0.00021000000000000001</v>
      </c>
      <c r="R258" s="244">
        <f>Q258*H258</f>
        <v>0.022102500000000001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135</v>
      </c>
      <c r="AT258" s="246" t="s">
        <v>130</v>
      </c>
      <c r="AU258" s="246" t="s">
        <v>89</v>
      </c>
      <c r="AY258" s="17" t="s">
        <v>128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87</v>
      </c>
      <c r="BK258" s="247">
        <f>ROUND(I258*H258,2)</f>
        <v>0</v>
      </c>
      <c r="BL258" s="17" t="s">
        <v>135</v>
      </c>
      <c r="BM258" s="246" t="s">
        <v>295</v>
      </c>
    </row>
    <row r="259" s="2" customFormat="1">
      <c r="A259" s="38"/>
      <c r="B259" s="39"/>
      <c r="C259" s="40"/>
      <c r="D259" s="248" t="s">
        <v>136</v>
      </c>
      <c r="E259" s="40"/>
      <c r="F259" s="249" t="s">
        <v>294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136</v>
      </c>
      <c r="AU259" s="17" t="s">
        <v>89</v>
      </c>
    </row>
    <row r="260" s="13" customFormat="1">
      <c r="A260" s="13"/>
      <c r="B260" s="252"/>
      <c r="C260" s="253"/>
      <c r="D260" s="248" t="s">
        <v>137</v>
      </c>
      <c r="E260" s="254" t="s">
        <v>1</v>
      </c>
      <c r="F260" s="255" t="s">
        <v>296</v>
      </c>
      <c r="G260" s="253"/>
      <c r="H260" s="256">
        <v>105.25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2" t="s">
        <v>137</v>
      </c>
      <c r="AU260" s="262" t="s">
        <v>89</v>
      </c>
      <c r="AV260" s="13" t="s">
        <v>89</v>
      </c>
      <c r="AW260" s="13" t="s">
        <v>36</v>
      </c>
      <c r="AX260" s="13" t="s">
        <v>79</v>
      </c>
      <c r="AY260" s="262" t="s">
        <v>128</v>
      </c>
    </row>
    <row r="261" s="14" customFormat="1">
      <c r="A261" s="14"/>
      <c r="B261" s="263"/>
      <c r="C261" s="264"/>
      <c r="D261" s="248" t="s">
        <v>137</v>
      </c>
      <c r="E261" s="265" t="s">
        <v>1</v>
      </c>
      <c r="F261" s="266" t="s">
        <v>142</v>
      </c>
      <c r="G261" s="264"/>
      <c r="H261" s="267">
        <v>105.25</v>
      </c>
      <c r="I261" s="268"/>
      <c r="J261" s="264"/>
      <c r="K261" s="264"/>
      <c r="L261" s="269"/>
      <c r="M261" s="270"/>
      <c r="N261" s="271"/>
      <c r="O261" s="271"/>
      <c r="P261" s="271"/>
      <c r="Q261" s="271"/>
      <c r="R261" s="271"/>
      <c r="S261" s="271"/>
      <c r="T261" s="27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3" t="s">
        <v>137</v>
      </c>
      <c r="AU261" s="273" t="s">
        <v>89</v>
      </c>
      <c r="AV261" s="14" t="s">
        <v>135</v>
      </c>
      <c r="AW261" s="14" t="s">
        <v>36</v>
      </c>
      <c r="AX261" s="14" t="s">
        <v>87</v>
      </c>
      <c r="AY261" s="273" t="s">
        <v>128</v>
      </c>
    </row>
    <row r="262" s="2" customFormat="1" ht="24" customHeight="1">
      <c r="A262" s="38"/>
      <c r="B262" s="39"/>
      <c r="C262" s="235" t="s">
        <v>219</v>
      </c>
      <c r="D262" s="235" t="s">
        <v>130</v>
      </c>
      <c r="E262" s="236" t="s">
        <v>297</v>
      </c>
      <c r="F262" s="237" t="s">
        <v>298</v>
      </c>
      <c r="G262" s="238" t="s">
        <v>133</v>
      </c>
      <c r="H262" s="239">
        <v>14</v>
      </c>
      <c r="I262" s="240"/>
      <c r="J262" s="241">
        <f>ROUND(I262*H262,2)</f>
        <v>0</v>
      </c>
      <c r="K262" s="237" t="s">
        <v>134</v>
      </c>
      <c r="L262" s="44"/>
      <c r="M262" s="242" t="s">
        <v>1</v>
      </c>
      <c r="N262" s="243" t="s">
        <v>44</v>
      </c>
      <c r="O262" s="91"/>
      <c r="P262" s="244">
        <f>O262*H262</f>
        <v>0</v>
      </c>
      <c r="Q262" s="244">
        <v>0.00084999999999999995</v>
      </c>
      <c r="R262" s="244">
        <f>Q262*H262</f>
        <v>0.011899999999999999</v>
      </c>
      <c r="S262" s="244">
        <v>0</v>
      </c>
      <c r="T262" s="24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6" t="s">
        <v>135</v>
      </c>
      <c r="AT262" s="246" t="s">
        <v>130</v>
      </c>
      <c r="AU262" s="246" t="s">
        <v>89</v>
      </c>
      <c r="AY262" s="17" t="s">
        <v>128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7" t="s">
        <v>87</v>
      </c>
      <c r="BK262" s="247">
        <f>ROUND(I262*H262,2)</f>
        <v>0</v>
      </c>
      <c r="BL262" s="17" t="s">
        <v>135</v>
      </c>
      <c r="BM262" s="246" t="s">
        <v>299</v>
      </c>
    </row>
    <row r="263" s="2" customFormat="1">
      <c r="A263" s="38"/>
      <c r="B263" s="39"/>
      <c r="C263" s="40"/>
      <c r="D263" s="248" t="s">
        <v>136</v>
      </c>
      <c r="E263" s="40"/>
      <c r="F263" s="249" t="s">
        <v>300</v>
      </c>
      <c r="G263" s="40"/>
      <c r="H263" s="40"/>
      <c r="I263" s="144"/>
      <c r="J263" s="40"/>
      <c r="K263" s="40"/>
      <c r="L263" s="44"/>
      <c r="M263" s="250"/>
      <c r="N263" s="251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136</v>
      </c>
      <c r="AU263" s="17" t="s">
        <v>89</v>
      </c>
    </row>
    <row r="264" s="13" customFormat="1">
      <c r="A264" s="13"/>
      <c r="B264" s="252"/>
      <c r="C264" s="253"/>
      <c r="D264" s="248" t="s">
        <v>137</v>
      </c>
      <c r="E264" s="254" t="s">
        <v>1</v>
      </c>
      <c r="F264" s="255" t="s">
        <v>301</v>
      </c>
      <c r="G264" s="253"/>
      <c r="H264" s="256">
        <v>14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137</v>
      </c>
      <c r="AU264" s="262" t="s">
        <v>89</v>
      </c>
      <c r="AV264" s="13" t="s">
        <v>89</v>
      </c>
      <c r="AW264" s="13" t="s">
        <v>36</v>
      </c>
      <c r="AX264" s="13" t="s">
        <v>79</v>
      </c>
      <c r="AY264" s="262" t="s">
        <v>128</v>
      </c>
    </row>
    <row r="265" s="14" customFormat="1">
      <c r="A265" s="14"/>
      <c r="B265" s="263"/>
      <c r="C265" s="264"/>
      <c r="D265" s="248" t="s">
        <v>137</v>
      </c>
      <c r="E265" s="265" t="s">
        <v>1</v>
      </c>
      <c r="F265" s="266" t="s">
        <v>142</v>
      </c>
      <c r="G265" s="264"/>
      <c r="H265" s="267">
        <v>14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3" t="s">
        <v>137</v>
      </c>
      <c r="AU265" s="273" t="s">
        <v>89</v>
      </c>
      <c r="AV265" s="14" t="s">
        <v>135</v>
      </c>
      <c r="AW265" s="14" t="s">
        <v>36</v>
      </c>
      <c r="AX265" s="14" t="s">
        <v>87</v>
      </c>
      <c r="AY265" s="273" t="s">
        <v>128</v>
      </c>
    </row>
    <row r="266" s="2" customFormat="1" ht="24" customHeight="1">
      <c r="A266" s="38"/>
      <c r="B266" s="39"/>
      <c r="C266" s="235" t="s">
        <v>302</v>
      </c>
      <c r="D266" s="235" t="s">
        <v>130</v>
      </c>
      <c r="E266" s="236" t="s">
        <v>303</v>
      </c>
      <c r="F266" s="237" t="s">
        <v>304</v>
      </c>
      <c r="G266" s="238" t="s">
        <v>161</v>
      </c>
      <c r="H266" s="239">
        <v>105.25</v>
      </c>
      <c r="I266" s="240"/>
      <c r="J266" s="241">
        <f>ROUND(I266*H266,2)</f>
        <v>0</v>
      </c>
      <c r="K266" s="237" t="s">
        <v>134</v>
      </c>
      <c r="L266" s="44"/>
      <c r="M266" s="242" t="s">
        <v>1</v>
      </c>
      <c r="N266" s="243" t="s">
        <v>44</v>
      </c>
      <c r="O266" s="91"/>
      <c r="P266" s="244">
        <f>O266*H266</f>
        <v>0</v>
      </c>
      <c r="Q266" s="244">
        <v>0.00040000000000000002</v>
      </c>
      <c r="R266" s="244">
        <f>Q266*H266</f>
        <v>0.042100000000000005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135</v>
      </c>
      <c r="AT266" s="246" t="s">
        <v>130</v>
      </c>
      <c r="AU266" s="246" t="s">
        <v>89</v>
      </c>
      <c r="AY266" s="17" t="s">
        <v>128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87</v>
      </c>
      <c r="BK266" s="247">
        <f>ROUND(I266*H266,2)</f>
        <v>0</v>
      </c>
      <c r="BL266" s="17" t="s">
        <v>135</v>
      </c>
      <c r="BM266" s="246" t="s">
        <v>305</v>
      </c>
    </row>
    <row r="267" s="2" customFormat="1">
      <c r="A267" s="38"/>
      <c r="B267" s="39"/>
      <c r="C267" s="40"/>
      <c r="D267" s="248" t="s">
        <v>136</v>
      </c>
      <c r="E267" s="40"/>
      <c r="F267" s="249" t="s">
        <v>306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136</v>
      </c>
      <c r="AU267" s="17" t="s">
        <v>89</v>
      </c>
    </row>
    <row r="268" s="13" customFormat="1">
      <c r="A268" s="13"/>
      <c r="B268" s="252"/>
      <c r="C268" s="253"/>
      <c r="D268" s="248" t="s">
        <v>137</v>
      </c>
      <c r="E268" s="254" t="s">
        <v>1</v>
      </c>
      <c r="F268" s="255" t="s">
        <v>296</v>
      </c>
      <c r="G268" s="253"/>
      <c r="H268" s="256">
        <v>105.25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137</v>
      </c>
      <c r="AU268" s="262" t="s">
        <v>89</v>
      </c>
      <c r="AV268" s="13" t="s">
        <v>89</v>
      </c>
      <c r="AW268" s="13" t="s">
        <v>36</v>
      </c>
      <c r="AX268" s="13" t="s">
        <v>79</v>
      </c>
      <c r="AY268" s="262" t="s">
        <v>128</v>
      </c>
    </row>
    <row r="269" s="14" customFormat="1">
      <c r="A269" s="14"/>
      <c r="B269" s="263"/>
      <c r="C269" s="264"/>
      <c r="D269" s="248" t="s">
        <v>137</v>
      </c>
      <c r="E269" s="265" t="s">
        <v>1</v>
      </c>
      <c r="F269" s="266" t="s">
        <v>142</v>
      </c>
      <c r="G269" s="264"/>
      <c r="H269" s="267">
        <v>105.25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3" t="s">
        <v>137</v>
      </c>
      <c r="AU269" s="273" t="s">
        <v>89</v>
      </c>
      <c r="AV269" s="14" t="s">
        <v>135</v>
      </c>
      <c r="AW269" s="14" t="s">
        <v>36</v>
      </c>
      <c r="AX269" s="14" t="s">
        <v>87</v>
      </c>
      <c r="AY269" s="273" t="s">
        <v>128</v>
      </c>
    </row>
    <row r="270" s="2" customFormat="1" ht="24" customHeight="1">
      <c r="A270" s="38"/>
      <c r="B270" s="39"/>
      <c r="C270" s="235" t="s">
        <v>223</v>
      </c>
      <c r="D270" s="235" t="s">
        <v>130</v>
      </c>
      <c r="E270" s="236" t="s">
        <v>307</v>
      </c>
      <c r="F270" s="237" t="s">
        <v>308</v>
      </c>
      <c r="G270" s="238" t="s">
        <v>133</v>
      </c>
      <c r="H270" s="239">
        <v>14</v>
      </c>
      <c r="I270" s="240"/>
      <c r="J270" s="241">
        <f>ROUND(I270*H270,2)</f>
        <v>0</v>
      </c>
      <c r="K270" s="237" t="s">
        <v>134</v>
      </c>
      <c r="L270" s="44"/>
      <c r="M270" s="242" t="s">
        <v>1</v>
      </c>
      <c r="N270" s="243" t="s">
        <v>44</v>
      </c>
      <c r="O270" s="91"/>
      <c r="P270" s="244">
        <f>O270*H270</f>
        <v>0</v>
      </c>
      <c r="Q270" s="244">
        <v>0.0025999999999999999</v>
      </c>
      <c r="R270" s="244">
        <f>Q270*H270</f>
        <v>0.036400000000000002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135</v>
      </c>
      <c r="AT270" s="246" t="s">
        <v>130</v>
      </c>
      <c r="AU270" s="246" t="s">
        <v>89</v>
      </c>
      <c r="AY270" s="17" t="s">
        <v>128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87</v>
      </c>
      <c r="BK270" s="247">
        <f>ROUND(I270*H270,2)</f>
        <v>0</v>
      </c>
      <c r="BL270" s="17" t="s">
        <v>135</v>
      </c>
      <c r="BM270" s="246" t="s">
        <v>309</v>
      </c>
    </row>
    <row r="271" s="2" customFormat="1">
      <c r="A271" s="38"/>
      <c r="B271" s="39"/>
      <c r="C271" s="40"/>
      <c r="D271" s="248" t="s">
        <v>136</v>
      </c>
      <c r="E271" s="40"/>
      <c r="F271" s="249" t="s">
        <v>308</v>
      </c>
      <c r="G271" s="40"/>
      <c r="H271" s="40"/>
      <c r="I271" s="144"/>
      <c r="J271" s="40"/>
      <c r="K271" s="40"/>
      <c r="L271" s="44"/>
      <c r="M271" s="250"/>
      <c r="N271" s="25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136</v>
      </c>
      <c r="AU271" s="17" t="s">
        <v>89</v>
      </c>
    </row>
    <row r="272" s="13" customFormat="1">
      <c r="A272" s="13"/>
      <c r="B272" s="252"/>
      <c r="C272" s="253"/>
      <c r="D272" s="248" t="s">
        <v>137</v>
      </c>
      <c r="E272" s="254" t="s">
        <v>1</v>
      </c>
      <c r="F272" s="255" t="s">
        <v>301</v>
      </c>
      <c r="G272" s="253"/>
      <c r="H272" s="256">
        <v>14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2" t="s">
        <v>137</v>
      </c>
      <c r="AU272" s="262" t="s">
        <v>89</v>
      </c>
      <c r="AV272" s="13" t="s">
        <v>89</v>
      </c>
      <c r="AW272" s="13" t="s">
        <v>36</v>
      </c>
      <c r="AX272" s="13" t="s">
        <v>79</v>
      </c>
      <c r="AY272" s="262" t="s">
        <v>128</v>
      </c>
    </row>
    <row r="273" s="14" customFormat="1">
      <c r="A273" s="14"/>
      <c r="B273" s="263"/>
      <c r="C273" s="264"/>
      <c r="D273" s="248" t="s">
        <v>137</v>
      </c>
      <c r="E273" s="265" t="s">
        <v>1</v>
      </c>
      <c r="F273" s="266" t="s">
        <v>142</v>
      </c>
      <c r="G273" s="264"/>
      <c r="H273" s="267">
        <v>14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3" t="s">
        <v>137</v>
      </c>
      <c r="AU273" s="273" t="s">
        <v>89</v>
      </c>
      <c r="AV273" s="14" t="s">
        <v>135</v>
      </c>
      <c r="AW273" s="14" t="s">
        <v>36</v>
      </c>
      <c r="AX273" s="14" t="s">
        <v>87</v>
      </c>
      <c r="AY273" s="273" t="s">
        <v>128</v>
      </c>
    </row>
    <row r="274" s="2" customFormat="1" ht="24" customHeight="1">
      <c r="A274" s="38"/>
      <c r="B274" s="39"/>
      <c r="C274" s="235" t="s">
        <v>310</v>
      </c>
      <c r="D274" s="235" t="s">
        <v>130</v>
      </c>
      <c r="E274" s="236" t="s">
        <v>311</v>
      </c>
      <c r="F274" s="237" t="s">
        <v>312</v>
      </c>
      <c r="G274" s="238" t="s">
        <v>161</v>
      </c>
      <c r="H274" s="239">
        <v>76.5</v>
      </c>
      <c r="I274" s="240"/>
      <c r="J274" s="241">
        <f>ROUND(I274*H274,2)</f>
        <v>0</v>
      </c>
      <c r="K274" s="237" t="s">
        <v>134</v>
      </c>
      <c r="L274" s="44"/>
      <c r="M274" s="242" t="s">
        <v>1</v>
      </c>
      <c r="N274" s="243" t="s">
        <v>44</v>
      </c>
      <c r="O274" s="91"/>
      <c r="P274" s="244">
        <f>O274*H274</f>
        <v>0</v>
      </c>
      <c r="Q274" s="244">
        <v>0.15540000000000001</v>
      </c>
      <c r="R274" s="244">
        <f>Q274*H274</f>
        <v>11.888100000000001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135</v>
      </c>
      <c r="AT274" s="246" t="s">
        <v>130</v>
      </c>
      <c r="AU274" s="246" t="s">
        <v>89</v>
      </c>
      <c r="AY274" s="17" t="s">
        <v>128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87</v>
      </c>
      <c r="BK274" s="247">
        <f>ROUND(I274*H274,2)</f>
        <v>0</v>
      </c>
      <c r="BL274" s="17" t="s">
        <v>135</v>
      </c>
      <c r="BM274" s="246" t="s">
        <v>313</v>
      </c>
    </row>
    <row r="275" s="2" customFormat="1">
      <c r="A275" s="38"/>
      <c r="B275" s="39"/>
      <c r="C275" s="40"/>
      <c r="D275" s="248" t="s">
        <v>136</v>
      </c>
      <c r="E275" s="40"/>
      <c r="F275" s="249" t="s">
        <v>312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89</v>
      </c>
    </row>
    <row r="276" s="13" customFormat="1">
      <c r="A276" s="13"/>
      <c r="B276" s="252"/>
      <c r="C276" s="253"/>
      <c r="D276" s="248" t="s">
        <v>137</v>
      </c>
      <c r="E276" s="254" t="s">
        <v>1</v>
      </c>
      <c r="F276" s="255" t="s">
        <v>314</v>
      </c>
      <c r="G276" s="253"/>
      <c r="H276" s="256">
        <v>76.5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2" t="s">
        <v>137</v>
      </c>
      <c r="AU276" s="262" t="s">
        <v>89</v>
      </c>
      <c r="AV276" s="13" t="s">
        <v>89</v>
      </c>
      <c r="AW276" s="13" t="s">
        <v>36</v>
      </c>
      <c r="AX276" s="13" t="s">
        <v>87</v>
      </c>
      <c r="AY276" s="262" t="s">
        <v>128</v>
      </c>
    </row>
    <row r="277" s="2" customFormat="1" ht="24" customHeight="1">
      <c r="A277" s="38"/>
      <c r="B277" s="39"/>
      <c r="C277" s="284" t="s">
        <v>315</v>
      </c>
      <c r="D277" s="284" t="s">
        <v>215</v>
      </c>
      <c r="E277" s="285" t="s">
        <v>316</v>
      </c>
      <c r="F277" s="286" t="s">
        <v>317</v>
      </c>
      <c r="G277" s="287" t="s">
        <v>161</v>
      </c>
      <c r="H277" s="288">
        <v>16.32</v>
      </c>
      <c r="I277" s="289"/>
      <c r="J277" s="290">
        <f>ROUND(I277*H277,2)</f>
        <v>0</v>
      </c>
      <c r="K277" s="286" t="s">
        <v>134</v>
      </c>
      <c r="L277" s="291"/>
      <c r="M277" s="292" t="s">
        <v>1</v>
      </c>
      <c r="N277" s="293" t="s">
        <v>44</v>
      </c>
      <c r="O277" s="91"/>
      <c r="P277" s="244">
        <f>O277*H277</f>
        <v>0</v>
      </c>
      <c r="Q277" s="244">
        <v>0.048300000000000003</v>
      </c>
      <c r="R277" s="244">
        <f>Q277*H277</f>
        <v>0.78825600000000007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155</v>
      </c>
      <c r="AT277" s="246" t="s">
        <v>215</v>
      </c>
      <c r="AU277" s="246" t="s">
        <v>89</v>
      </c>
      <c r="AY277" s="17" t="s">
        <v>128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87</v>
      </c>
      <c r="BK277" s="247">
        <f>ROUND(I277*H277,2)</f>
        <v>0</v>
      </c>
      <c r="BL277" s="17" t="s">
        <v>135</v>
      </c>
      <c r="BM277" s="246" t="s">
        <v>318</v>
      </c>
    </row>
    <row r="278" s="2" customFormat="1">
      <c r="A278" s="38"/>
      <c r="B278" s="39"/>
      <c r="C278" s="40"/>
      <c r="D278" s="248" t="s">
        <v>136</v>
      </c>
      <c r="E278" s="40"/>
      <c r="F278" s="249" t="s">
        <v>317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136</v>
      </c>
      <c r="AU278" s="17" t="s">
        <v>89</v>
      </c>
    </row>
    <row r="279" s="13" customFormat="1">
      <c r="A279" s="13"/>
      <c r="B279" s="252"/>
      <c r="C279" s="253"/>
      <c r="D279" s="248" t="s">
        <v>137</v>
      </c>
      <c r="E279" s="254" t="s">
        <v>1</v>
      </c>
      <c r="F279" s="255" t="s">
        <v>319</v>
      </c>
      <c r="G279" s="253"/>
      <c r="H279" s="256">
        <v>16.32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2" t="s">
        <v>137</v>
      </c>
      <c r="AU279" s="262" t="s">
        <v>89</v>
      </c>
      <c r="AV279" s="13" t="s">
        <v>89</v>
      </c>
      <c r="AW279" s="13" t="s">
        <v>36</v>
      </c>
      <c r="AX279" s="13" t="s">
        <v>79</v>
      </c>
      <c r="AY279" s="262" t="s">
        <v>128</v>
      </c>
    </row>
    <row r="280" s="14" customFormat="1">
      <c r="A280" s="14"/>
      <c r="B280" s="263"/>
      <c r="C280" s="264"/>
      <c r="D280" s="248" t="s">
        <v>137</v>
      </c>
      <c r="E280" s="265" t="s">
        <v>1</v>
      </c>
      <c r="F280" s="266" t="s">
        <v>142</v>
      </c>
      <c r="G280" s="264"/>
      <c r="H280" s="267">
        <v>16.32</v>
      </c>
      <c r="I280" s="268"/>
      <c r="J280" s="264"/>
      <c r="K280" s="264"/>
      <c r="L280" s="269"/>
      <c r="M280" s="270"/>
      <c r="N280" s="271"/>
      <c r="O280" s="271"/>
      <c r="P280" s="271"/>
      <c r="Q280" s="271"/>
      <c r="R280" s="271"/>
      <c r="S280" s="271"/>
      <c r="T280" s="27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3" t="s">
        <v>137</v>
      </c>
      <c r="AU280" s="273" t="s">
        <v>89</v>
      </c>
      <c r="AV280" s="14" t="s">
        <v>135</v>
      </c>
      <c r="AW280" s="14" t="s">
        <v>36</v>
      </c>
      <c r="AX280" s="14" t="s">
        <v>87</v>
      </c>
      <c r="AY280" s="273" t="s">
        <v>128</v>
      </c>
    </row>
    <row r="281" s="2" customFormat="1" ht="16.5" customHeight="1">
      <c r="A281" s="38"/>
      <c r="B281" s="39"/>
      <c r="C281" s="284" t="s">
        <v>320</v>
      </c>
      <c r="D281" s="284" t="s">
        <v>215</v>
      </c>
      <c r="E281" s="285" t="s">
        <v>321</v>
      </c>
      <c r="F281" s="286" t="s">
        <v>322</v>
      </c>
      <c r="G281" s="287" t="s">
        <v>161</v>
      </c>
      <c r="H281" s="288">
        <v>53.549999999999997</v>
      </c>
      <c r="I281" s="289"/>
      <c r="J281" s="290">
        <f>ROUND(I281*H281,2)</f>
        <v>0</v>
      </c>
      <c r="K281" s="286" t="s">
        <v>134</v>
      </c>
      <c r="L281" s="291"/>
      <c r="M281" s="292" t="s">
        <v>1</v>
      </c>
      <c r="N281" s="293" t="s">
        <v>44</v>
      </c>
      <c r="O281" s="91"/>
      <c r="P281" s="244">
        <f>O281*H281</f>
        <v>0</v>
      </c>
      <c r="Q281" s="244">
        <v>0.081000000000000003</v>
      </c>
      <c r="R281" s="244">
        <f>Q281*H281</f>
        <v>4.3375500000000002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155</v>
      </c>
      <c r="AT281" s="246" t="s">
        <v>215</v>
      </c>
      <c r="AU281" s="246" t="s">
        <v>89</v>
      </c>
      <c r="AY281" s="17" t="s">
        <v>128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87</v>
      </c>
      <c r="BK281" s="247">
        <f>ROUND(I281*H281,2)</f>
        <v>0</v>
      </c>
      <c r="BL281" s="17" t="s">
        <v>135</v>
      </c>
      <c r="BM281" s="246" t="s">
        <v>323</v>
      </c>
    </row>
    <row r="282" s="2" customFormat="1">
      <c r="A282" s="38"/>
      <c r="B282" s="39"/>
      <c r="C282" s="40"/>
      <c r="D282" s="248" t="s">
        <v>136</v>
      </c>
      <c r="E282" s="40"/>
      <c r="F282" s="249" t="s">
        <v>322</v>
      </c>
      <c r="G282" s="40"/>
      <c r="H282" s="40"/>
      <c r="I282" s="144"/>
      <c r="J282" s="40"/>
      <c r="K282" s="40"/>
      <c r="L282" s="44"/>
      <c r="M282" s="250"/>
      <c r="N282" s="25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136</v>
      </c>
      <c r="AU282" s="17" t="s">
        <v>89</v>
      </c>
    </row>
    <row r="283" s="13" customFormat="1">
      <c r="A283" s="13"/>
      <c r="B283" s="252"/>
      <c r="C283" s="253"/>
      <c r="D283" s="248" t="s">
        <v>137</v>
      </c>
      <c r="E283" s="254" t="s">
        <v>1</v>
      </c>
      <c r="F283" s="255" t="s">
        <v>324</v>
      </c>
      <c r="G283" s="253"/>
      <c r="H283" s="256">
        <v>53.549999999999997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2" t="s">
        <v>137</v>
      </c>
      <c r="AU283" s="262" t="s">
        <v>89</v>
      </c>
      <c r="AV283" s="13" t="s">
        <v>89</v>
      </c>
      <c r="AW283" s="13" t="s">
        <v>36</v>
      </c>
      <c r="AX283" s="13" t="s">
        <v>79</v>
      </c>
      <c r="AY283" s="262" t="s">
        <v>128</v>
      </c>
    </row>
    <row r="284" s="14" customFormat="1">
      <c r="A284" s="14"/>
      <c r="B284" s="263"/>
      <c r="C284" s="264"/>
      <c r="D284" s="248" t="s">
        <v>137</v>
      </c>
      <c r="E284" s="265" t="s">
        <v>1</v>
      </c>
      <c r="F284" s="266" t="s">
        <v>142</v>
      </c>
      <c r="G284" s="264"/>
      <c r="H284" s="267">
        <v>53.549999999999997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3" t="s">
        <v>137</v>
      </c>
      <c r="AU284" s="273" t="s">
        <v>89</v>
      </c>
      <c r="AV284" s="14" t="s">
        <v>135</v>
      </c>
      <c r="AW284" s="14" t="s">
        <v>36</v>
      </c>
      <c r="AX284" s="14" t="s">
        <v>87</v>
      </c>
      <c r="AY284" s="273" t="s">
        <v>128</v>
      </c>
    </row>
    <row r="285" s="2" customFormat="1" ht="24" customHeight="1">
      <c r="A285" s="38"/>
      <c r="B285" s="39"/>
      <c r="C285" s="284" t="s">
        <v>229</v>
      </c>
      <c r="D285" s="284" t="s">
        <v>215</v>
      </c>
      <c r="E285" s="285" t="s">
        <v>325</v>
      </c>
      <c r="F285" s="286" t="s">
        <v>326</v>
      </c>
      <c r="G285" s="287" t="s">
        <v>161</v>
      </c>
      <c r="H285" s="288">
        <v>8</v>
      </c>
      <c r="I285" s="289"/>
      <c r="J285" s="290">
        <f>ROUND(I285*H285,2)</f>
        <v>0</v>
      </c>
      <c r="K285" s="286" t="s">
        <v>134</v>
      </c>
      <c r="L285" s="291"/>
      <c r="M285" s="292" t="s">
        <v>1</v>
      </c>
      <c r="N285" s="293" t="s">
        <v>44</v>
      </c>
      <c r="O285" s="91"/>
      <c r="P285" s="244">
        <f>O285*H285</f>
        <v>0</v>
      </c>
      <c r="Q285" s="244">
        <v>0.064000000000000001</v>
      </c>
      <c r="R285" s="244">
        <f>Q285*H285</f>
        <v>0.51200000000000001</v>
      </c>
      <c r="S285" s="244">
        <v>0</v>
      </c>
      <c r="T285" s="24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6" t="s">
        <v>155</v>
      </c>
      <c r="AT285" s="246" t="s">
        <v>215</v>
      </c>
      <c r="AU285" s="246" t="s">
        <v>89</v>
      </c>
      <c r="AY285" s="17" t="s">
        <v>128</v>
      </c>
      <c r="BE285" s="247">
        <f>IF(N285="základní",J285,0)</f>
        <v>0</v>
      </c>
      <c r="BF285" s="247">
        <f>IF(N285="snížená",J285,0)</f>
        <v>0</v>
      </c>
      <c r="BG285" s="247">
        <f>IF(N285="zákl. přenesená",J285,0)</f>
        <v>0</v>
      </c>
      <c r="BH285" s="247">
        <f>IF(N285="sníž. přenesená",J285,0)</f>
        <v>0</v>
      </c>
      <c r="BI285" s="247">
        <f>IF(N285="nulová",J285,0)</f>
        <v>0</v>
      </c>
      <c r="BJ285" s="17" t="s">
        <v>87</v>
      </c>
      <c r="BK285" s="247">
        <f>ROUND(I285*H285,2)</f>
        <v>0</v>
      </c>
      <c r="BL285" s="17" t="s">
        <v>135</v>
      </c>
      <c r="BM285" s="246" t="s">
        <v>327</v>
      </c>
    </row>
    <row r="286" s="2" customFormat="1">
      <c r="A286" s="38"/>
      <c r="B286" s="39"/>
      <c r="C286" s="40"/>
      <c r="D286" s="248" t="s">
        <v>136</v>
      </c>
      <c r="E286" s="40"/>
      <c r="F286" s="249" t="s">
        <v>326</v>
      </c>
      <c r="G286" s="40"/>
      <c r="H286" s="40"/>
      <c r="I286" s="144"/>
      <c r="J286" s="40"/>
      <c r="K286" s="40"/>
      <c r="L286" s="44"/>
      <c r="M286" s="250"/>
      <c r="N286" s="251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136</v>
      </c>
      <c r="AU286" s="17" t="s">
        <v>89</v>
      </c>
    </row>
    <row r="287" s="13" customFormat="1">
      <c r="A287" s="13"/>
      <c r="B287" s="252"/>
      <c r="C287" s="253"/>
      <c r="D287" s="248" t="s">
        <v>137</v>
      </c>
      <c r="E287" s="254" t="s">
        <v>1</v>
      </c>
      <c r="F287" s="255" t="s">
        <v>328</v>
      </c>
      <c r="G287" s="253"/>
      <c r="H287" s="256">
        <v>4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137</v>
      </c>
      <c r="AU287" s="262" t="s">
        <v>89</v>
      </c>
      <c r="AV287" s="13" t="s">
        <v>89</v>
      </c>
      <c r="AW287" s="13" t="s">
        <v>36</v>
      </c>
      <c r="AX287" s="13" t="s">
        <v>79</v>
      </c>
      <c r="AY287" s="262" t="s">
        <v>128</v>
      </c>
    </row>
    <row r="288" s="13" customFormat="1">
      <c r="A288" s="13"/>
      <c r="B288" s="252"/>
      <c r="C288" s="253"/>
      <c r="D288" s="248" t="s">
        <v>137</v>
      </c>
      <c r="E288" s="254" t="s">
        <v>1</v>
      </c>
      <c r="F288" s="255" t="s">
        <v>329</v>
      </c>
      <c r="G288" s="253"/>
      <c r="H288" s="256">
        <v>4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137</v>
      </c>
      <c r="AU288" s="262" t="s">
        <v>89</v>
      </c>
      <c r="AV288" s="13" t="s">
        <v>89</v>
      </c>
      <c r="AW288" s="13" t="s">
        <v>36</v>
      </c>
      <c r="AX288" s="13" t="s">
        <v>79</v>
      </c>
      <c r="AY288" s="262" t="s">
        <v>128</v>
      </c>
    </row>
    <row r="289" s="14" customFormat="1">
      <c r="A289" s="14"/>
      <c r="B289" s="263"/>
      <c r="C289" s="264"/>
      <c r="D289" s="248" t="s">
        <v>137</v>
      </c>
      <c r="E289" s="265" t="s">
        <v>1</v>
      </c>
      <c r="F289" s="266" t="s">
        <v>142</v>
      </c>
      <c r="G289" s="264"/>
      <c r="H289" s="267">
        <v>8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3" t="s">
        <v>137</v>
      </c>
      <c r="AU289" s="273" t="s">
        <v>89</v>
      </c>
      <c r="AV289" s="14" t="s">
        <v>135</v>
      </c>
      <c r="AW289" s="14" t="s">
        <v>36</v>
      </c>
      <c r="AX289" s="14" t="s">
        <v>87</v>
      </c>
      <c r="AY289" s="273" t="s">
        <v>128</v>
      </c>
    </row>
    <row r="290" s="2" customFormat="1" ht="24" customHeight="1">
      <c r="A290" s="38"/>
      <c r="B290" s="39"/>
      <c r="C290" s="235" t="s">
        <v>330</v>
      </c>
      <c r="D290" s="235" t="s">
        <v>130</v>
      </c>
      <c r="E290" s="236" t="s">
        <v>331</v>
      </c>
      <c r="F290" s="237" t="s">
        <v>332</v>
      </c>
      <c r="G290" s="238" t="s">
        <v>161</v>
      </c>
      <c r="H290" s="239">
        <v>2.3300000000000001</v>
      </c>
      <c r="I290" s="240"/>
      <c r="J290" s="241">
        <f>ROUND(I290*H290,2)</f>
        <v>0</v>
      </c>
      <c r="K290" s="237" t="s">
        <v>134</v>
      </c>
      <c r="L290" s="44"/>
      <c r="M290" s="242" t="s">
        <v>1</v>
      </c>
      <c r="N290" s="243" t="s">
        <v>44</v>
      </c>
      <c r="O290" s="91"/>
      <c r="P290" s="244">
        <f>O290*H290</f>
        <v>0</v>
      </c>
      <c r="Q290" s="244">
        <v>0.1295</v>
      </c>
      <c r="R290" s="244">
        <f>Q290*H290</f>
        <v>0.30173500000000003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135</v>
      </c>
      <c r="AT290" s="246" t="s">
        <v>130</v>
      </c>
      <c r="AU290" s="246" t="s">
        <v>89</v>
      </c>
      <c r="AY290" s="17" t="s">
        <v>128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87</v>
      </c>
      <c r="BK290" s="247">
        <f>ROUND(I290*H290,2)</f>
        <v>0</v>
      </c>
      <c r="BL290" s="17" t="s">
        <v>135</v>
      </c>
      <c r="BM290" s="246" t="s">
        <v>333</v>
      </c>
    </row>
    <row r="291" s="2" customFormat="1">
      <c r="A291" s="38"/>
      <c r="B291" s="39"/>
      <c r="C291" s="40"/>
      <c r="D291" s="248" t="s">
        <v>136</v>
      </c>
      <c r="E291" s="40"/>
      <c r="F291" s="249" t="s">
        <v>332</v>
      </c>
      <c r="G291" s="40"/>
      <c r="H291" s="40"/>
      <c r="I291" s="144"/>
      <c r="J291" s="40"/>
      <c r="K291" s="40"/>
      <c r="L291" s="44"/>
      <c r="M291" s="250"/>
      <c r="N291" s="251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89</v>
      </c>
    </row>
    <row r="292" s="2" customFormat="1" ht="16.5" customHeight="1">
      <c r="A292" s="38"/>
      <c r="B292" s="39"/>
      <c r="C292" s="284" t="s">
        <v>334</v>
      </c>
      <c r="D292" s="284" t="s">
        <v>215</v>
      </c>
      <c r="E292" s="285" t="s">
        <v>335</v>
      </c>
      <c r="F292" s="286" t="s">
        <v>336</v>
      </c>
      <c r="G292" s="287" t="s">
        <v>161</v>
      </c>
      <c r="H292" s="288">
        <v>2.3769999999999998</v>
      </c>
      <c r="I292" s="289"/>
      <c r="J292" s="290">
        <f>ROUND(I292*H292,2)</f>
        <v>0</v>
      </c>
      <c r="K292" s="286" t="s">
        <v>134</v>
      </c>
      <c r="L292" s="291"/>
      <c r="M292" s="292" t="s">
        <v>1</v>
      </c>
      <c r="N292" s="293" t="s">
        <v>44</v>
      </c>
      <c r="O292" s="91"/>
      <c r="P292" s="244">
        <f>O292*H292</f>
        <v>0</v>
      </c>
      <c r="Q292" s="244">
        <v>0.058000000000000003</v>
      </c>
      <c r="R292" s="244">
        <f>Q292*H292</f>
        <v>0.13786599999999999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155</v>
      </c>
      <c r="AT292" s="246" t="s">
        <v>215</v>
      </c>
      <c r="AU292" s="246" t="s">
        <v>89</v>
      </c>
      <c r="AY292" s="17" t="s">
        <v>128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87</v>
      </c>
      <c r="BK292" s="247">
        <f>ROUND(I292*H292,2)</f>
        <v>0</v>
      </c>
      <c r="BL292" s="17" t="s">
        <v>135</v>
      </c>
      <c r="BM292" s="246" t="s">
        <v>337</v>
      </c>
    </row>
    <row r="293" s="2" customFormat="1">
      <c r="A293" s="38"/>
      <c r="B293" s="39"/>
      <c r="C293" s="40"/>
      <c r="D293" s="248" t="s">
        <v>136</v>
      </c>
      <c r="E293" s="40"/>
      <c r="F293" s="249" t="s">
        <v>336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136</v>
      </c>
      <c r="AU293" s="17" t="s">
        <v>89</v>
      </c>
    </row>
    <row r="294" s="13" customFormat="1">
      <c r="A294" s="13"/>
      <c r="B294" s="252"/>
      <c r="C294" s="253"/>
      <c r="D294" s="248" t="s">
        <v>137</v>
      </c>
      <c r="E294" s="254" t="s">
        <v>1</v>
      </c>
      <c r="F294" s="255" t="s">
        <v>338</v>
      </c>
      <c r="G294" s="253"/>
      <c r="H294" s="256">
        <v>2.3769999999999998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2" t="s">
        <v>137</v>
      </c>
      <c r="AU294" s="262" t="s">
        <v>89</v>
      </c>
      <c r="AV294" s="13" t="s">
        <v>89</v>
      </c>
      <c r="AW294" s="13" t="s">
        <v>36</v>
      </c>
      <c r="AX294" s="13" t="s">
        <v>79</v>
      </c>
      <c r="AY294" s="262" t="s">
        <v>128</v>
      </c>
    </row>
    <row r="295" s="14" customFormat="1">
      <c r="A295" s="14"/>
      <c r="B295" s="263"/>
      <c r="C295" s="264"/>
      <c r="D295" s="248" t="s">
        <v>137</v>
      </c>
      <c r="E295" s="265" t="s">
        <v>1</v>
      </c>
      <c r="F295" s="266" t="s">
        <v>142</v>
      </c>
      <c r="G295" s="264"/>
      <c r="H295" s="267">
        <v>2.3769999999999998</v>
      </c>
      <c r="I295" s="268"/>
      <c r="J295" s="264"/>
      <c r="K295" s="264"/>
      <c r="L295" s="269"/>
      <c r="M295" s="270"/>
      <c r="N295" s="271"/>
      <c r="O295" s="271"/>
      <c r="P295" s="271"/>
      <c r="Q295" s="271"/>
      <c r="R295" s="271"/>
      <c r="S295" s="271"/>
      <c r="T295" s="27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3" t="s">
        <v>137</v>
      </c>
      <c r="AU295" s="273" t="s">
        <v>89</v>
      </c>
      <c r="AV295" s="14" t="s">
        <v>135</v>
      </c>
      <c r="AW295" s="14" t="s">
        <v>36</v>
      </c>
      <c r="AX295" s="14" t="s">
        <v>87</v>
      </c>
      <c r="AY295" s="273" t="s">
        <v>128</v>
      </c>
    </row>
    <row r="296" s="2" customFormat="1" ht="24" customHeight="1">
      <c r="A296" s="38"/>
      <c r="B296" s="39"/>
      <c r="C296" s="235" t="s">
        <v>339</v>
      </c>
      <c r="D296" s="235" t="s">
        <v>130</v>
      </c>
      <c r="E296" s="236" t="s">
        <v>340</v>
      </c>
      <c r="F296" s="237" t="s">
        <v>341</v>
      </c>
      <c r="G296" s="238" t="s">
        <v>161</v>
      </c>
      <c r="H296" s="239">
        <v>7.8399999999999999</v>
      </c>
      <c r="I296" s="240"/>
      <c r="J296" s="241">
        <f>ROUND(I296*H296,2)</f>
        <v>0</v>
      </c>
      <c r="K296" s="237" t="s">
        <v>134</v>
      </c>
      <c r="L296" s="44"/>
      <c r="M296" s="242" t="s">
        <v>1</v>
      </c>
      <c r="N296" s="243" t="s">
        <v>44</v>
      </c>
      <c r="O296" s="91"/>
      <c r="P296" s="244">
        <f>O296*H296</f>
        <v>0</v>
      </c>
      <c r="Q296" s="244">
        <v>0.10095</v>
      </c>
      <c r="R296" s="244">
        <f>Q296*H296</f>
        <v>0.79144799999999993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135</v>
      </c>
      <c r="AT296" s="246" t="s">
        <v>130</v>
      </c>
      <c r="AU296" s="246" t="s">
        <v>89</v>
      </c>
      <c r="AY296" s="17" t="s">
        <v>128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87</v>
      </c>
      <c r="BK296" s="247">
        <f>ROUND(I296*H296,2)</f>
        <v>0</v>
      </c>
      <c r="BL296" s="17" t="s">
        <v>135</v>
      </c>
      <c r="BM296" s="246" t="s">
        <v>342</v>
      </c>
    </row>
    <row r="297" s="2" customFormat="1">
      <c r="A297" s="38"/>
      <c r="B297" s="39"/>
      <c r="C297" s="40"/>
      <c r="D297" s="248" t="s">
        <v>136</v>
      </c>
      <c r="E297" s="40"/>
      <c r="F297" s="249" t="s">
        <v>341</v>
      </c>
      <c r="G297" s="40"/>
      <c r="H297" s="40"/>
      <c r="I297" s="144"/>
      <c r="J297" s="40"/>
      <c r="K297" s="40"/>
      <c r="L297" s="44"/>
      <c r="M297" s="250"/>
      <c r="N297" s="25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136</v>
      </c>
      <c r="AU297" s="17" t="s">
        <v>89</v>
      </c>
    </row>
    <row r="298" s="2" customFormat="1" ht="16.5" customHeight="1">
      <c r="A298" s="38"/>
      <c r="B298" s="39"/>
      <c r="C298" s="284" t="s">
        <v>235</v>
      </c>
      <c r="D298" s="284" t="s">
        <v>215</v>
      </c>
      <c r="E298" s="285" t="s">
        <v>343</v>
      </c>
      <c r="F298" s="286" t="s">
        <v>344</v>
      </c>
      <c r="G298" s="287" t="s">
        <v>161</v>
      </c>
      <c r="H298" s="288">
        <v>8.0269999999999992</v>
      </c>
      <c r="I298" s="289"/>
      <c r="J298" s="290">
        <f>ROUND(I298*H298,2)</f>
        <v>0</v>
      </c>
      <c r="K298" s="286" t="s">
        <v>134</v>
      </c>
      <c r="L298" s="291"/>
      <c r="M298" s="292" t="s">
        <v>1</v>
      </c>
      <c r="N298" s="293" t="s">
        <v>44</v>
      </c>
      <c r="O298" s="91"/>
      <c r="P298" s="244">
        <f>O298*H298</f>
        <v>0</v>
      </c>
      <c r="Q298" s="244">
        <v>0.028000000000000001</v>
      </c>
      <c r="R298" s="244">
        <f>Q298*H298</f>
        <v>0.22475599999999998</v>
      </c>
      <c r="S298" s="244">
        <v>0</v>
      </c>
      <c r="T298" s="24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6" t="s">
        <v>155</v>
      </c>
      <c r="AT298" s="246" t="s">
        <v>215</v>
      </c>
      <c r="AU298" s="246" t="s">
        <v>89</v>
      </c>
      <c r="AY298" s="17" t="s">
        <v>128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7" t="s">
        <v>87</v>
      </c>
      <c r="BK298" s="247">
        <f>ROUND(I298*H298,2)</f>
        <v>0</v>
      </c>
      <c r="BL298" s="17" t="s">
        <v>135</v>
      </c>
      <c r="BM298" s="246" t="s">
        <v>345</v>
      </c>
    </row>
    <row r="299" s="2" customFormat="1">
      <c r="A299" s="38"/>
      <c r="B299" s="39"/>
      <c r="C299" s="40"/>
      <c r="D299" s="248" t="s">
        <v>136</v>
      </c>
      <c r="E299" s="40"/>
      <c r="F299" s="249" t="s">
        <v>344</v>
      </c>
      <c r="G299" s="40"/>
      <c r="H299" s="40"/>
      <c r="I299" s="144"/>
      <c r="J299" s="40"/>
      <c r="K299" s="40"/>
      <c r="L299" s="44"/>
      <c r="M299" s="250"/>
      <c r="N299" s="25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136</v>
      </c>
      <c r="AU299" s="17" t="s">
        <v>89</v>
      </c>
    </row>
    <row r="300" s="13" customFormat="1">
      <c r="A300" s="13"/>
      <c r="B300" s="252"/>
      <c r="C300" s="253"/>
      <c r="D300" s="248" t="s">
        <v>137</v>
      </c>
      <c r="E300" s="254" t="s">
        <v>1</v>
      </c>
      <c r="F300" s="255" t="s">
        <v>346</v>
      </c>
      <c r="G300" s="253"/>
      <c r="H300" s="256">
        <v>8.0269999999999992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2" t="s">
        <v>137</v>
      </c>
      <c r="AU300" s="262" t="s">
        <v>89</v>
      </c>
      <c r="AV300" s="13" t="s">
        <v>89</v>
      </c>
      <c r="AW300" s="13" t="s">
        <v>36</v>
      </c>
      <c r="AX300" s="13" t="s">
        <v>87</v>
      </c>
      <c r="AY300" s="262" t="s">
        <v>128</v>
      </c>
    </row>
    <row r="301" s="2" customFormat="1" ht="24" customHeight="1">
      <c r="A301" s="38"/>
      <c r="B301" s="39"/>
      <c r="C301" s="235" t="s">
        <v>347</v>
      </c>
      <c r="D301" s="235" t="s">
        <v>130</v>
      </c>
      <c r="E301" s="236" t="s">
        <v>348</v>
      </c>
      <c r="F301" s="237" t="s">
        <v>349</v>
      </c>
      <c r="G301" s="238" t="s">
        <v>173</v>
      </c>
      <c r="H301" s="239">
        <v>2.2949999999999999</v>
      </c>
      <c r="I301" s="240"/>
      <c r="J301" s="241">
        <f>ROUND(I301*H301,2)</f>
        <v>0</v>
      </c>
      <c r="K301" s="237" t="s">
        <v>134</v>
      </c>
      <c r="L301" s="44"/>
      <c r="M301" s="242" t="s">
        <v>1</v>
      </c>
      <c r="N301" s="243" t="s">
        <v>44</v>
      </c>
      <c r="O301" s="91"/>
      <c r="P301" s="244">
        <f>O301*H301</f>
        <v>0</v>
      </c>
      <c r="Q301" s="244">
        <v>2.2563399999999998</v>
      </c>
      <c r="R301" s="244">
        <f>Q301*H301</f>
        <v>5.1783002999999992</v>
      </c>
      <c r="S301" s="244">
        <v>0</v>
      </c>
      <c r="T301" s="24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6" t="s">
        <v>135</v>
      </c>
      <c r="AT301" s="246" t="s">
        <v>130</v>
      </c>
      <c r="AU301" s="246" t="s">
        <v>89</v>
      </c>
      <c r="AY301" s="17" t="s">
        <v>128</v>
      </c>
      <c r="BE301" s="247">
        <f>IF(N301="základní",J301,0)</f>
        <v>0</v>
      </c>
      <c r="BF301" s="247">
        <f>IF(N301="snížená",J301,0)</f>
        <v>0</v>
      </c>
      <c r="BG301" s="247">
        <f>IF(N301="zákl. přenesená",J301,0)</f>
        <v>0</v>
      </c>
      <c r="BH301" s="247">
        <f>IF(N301="sníž. přenesená",J301,0)</f>
        <v>0</v>
      </c>
      <c r="BI301" s="247">
        <f>IF(N301="nulová",J301,0)</f>
        <v>0</v>
      </c>
      <c r="BJ301" s="17" t="s">
        <v>87</v>
      </c>
      <c r="BK301" s="247">
        <f>ROUND(I301*H301,2)</f>
        <v>0</v>
      </c>
      <c r="BL301" s="17" t="s">
        <v>135</v>
      </c>
      <c r="BM301" s="246" t="s">
        <v>350</v>
      </c>
    </row>
    <row r="302" s="2" customFormat="1">
      <c r="A302" s="38"/>
      <c r="B302" s="39"/>
      <c r="C302" s="40"/>
      <c r="D302" s="248" t="s">
        <v>136</v>
      </c>
      <c r="E302" s="40"/>
      <c r="F302" s="249" t="s">
        <v>349</v>
      </c>
      <c r="G302" s="40"/>
      <c r="H302" s="40"/>
      <c r="I302" s="144"/>
      <c r="J302" s="40"/>
      <c r="K302" s="40"/>
      <c r="L302" s="44"/>
      <c r="M302" s="250"/>
      <c r="N302" s="25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136</v>
      </c>
      <c r="AU302" s="17" t="s">
        <v>89</v>
      </c>
    </row>
    <row r="303" s="13" customFormat="1">
      <c r="A303" s="13"/>
      <c r="B303" s="252"/>
      <c r="C303" s="253"/>
      <c r="D303" s="248" t="s">
        <v>137</v>
      </c>
      <c r="E303" s="254" t="s">
        <v>1</v>
      </c>
      <c r="F303" s="255" t="s">
        <v>351</v>
      </c>
      <c r="G303" s="253"/>
      <c r="H303" s="256">
        <v>2.2949999999999999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2" t="s">
        <v>137</v>
      </c>
      <c r="AU303" s="262" t="s">
        <v>89</v>
      </c>
      <c r="AV303" s="13" t="s">
        <v>89</v>
      </c>
      <c r="AW303" s="13" t="s">
        <v>36</v>
      </c>
      <c r="AX303" s="13" t="s">
        <v>79</v>
      </c>
      <c r="AY303" s="262" t="s">
        <v>128</v>
      </c>
    </row>
    <row r="304" s="14" customFormat="1">
      <c r="A304" s="14"/>
      <c r="B304" s="263"/>
      <c r="C304" s="264"/>
      <c r="D304" s="248" t="s">
        <v>137</v>
      </c>
      <c r="E304" s="265" t="s">
        <v>1</v>
      </c>
      <c r="F304" s="266" t="s">
        <v>142</v>
      </c>
      <c r="G304" s="264"/>
      <c r="H304" s="267">
        <v>2.2949999999999999</v>
      </c>
      <c r="I304" s="268"/>
      <c r="J304" s="264"/>
      <c r="K304" s="264"/>
      <c r="L304" s="269"/>
      <c r="M304" s="270"/>
      <c r="N304" s="271"/>
      <c r="O304" s="271"/>
      <c r="P304" s="271"/>
      <c r="Q304" s="271"/>
      <c r="R304" s="271"/>
      <c r="S304" s="271"/>
      <c r="T304" s="27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3" t="s">
        <v>137</v>
      </c>
      <c r="AU304" s="273" t="s">
        <v>89</v>
      </c>
      <c r="AV304" s="14" t="s">
        <v>135</v>
      </c>
      <c r="AW304" s="14" t="s">
        <v>36</v>
      </c>
      <c r="AX304" s="14" t="s">
        <v>87</v>
      </c>
      <c r="AY304" s="273" t="s">
        <v>128</v>
      </c>
    </row>
    <row r="305" s="2" customFormat="1" ht="24" customHeight="1">
      <c r="A305" s="38"/>
      <c r="B305" s="39"/>
      <c r="C305" s="235" t="s">
        <v>239</v>
      </c>
      <c r="D305" s="235" t="s">
        <v>130</v>
      </c>
      <c r="E305" s="236" t="s">
        <v>352</v>
      </c>
      <c r="F305" s="237" t="s">
        <v>353</v>
      </c>
      <c r="G305" s="238" t="s">
        <v>161</v>
      </c>
      <c r="H305" s="239">
        <v>84.950000000000003</v>
      </c>
      <c r="I305" s="240"/>
      <c r="J305" s="241">
        <f>ROUND(I305*H305,2)</f>
        <v>0</v>
      </c>
      <c r="K305" s="237" t="s">
        <v>134</v>
      </c>
      <c r="L305" s="44"/>
      <c r="M305" s="242" t="s">
        <v>1</v>
      </c>
      <c r="N305" s="243" t="s">
        <v>44</v>
      </c>
      <c r="O305" s="91"/>
      <c r="P305" s="244">
        <f>O305*H305</f>
        <v>0</v>
      </c>
      <c r="Q305" s="244">
        <v>0.00060999999999999997</v>
      </c>
      <c r="R305" s="244">
        <f>Q305*H305</f>
        <v>0.051819499999999998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135</v>
      </c>
      <c r="AT305" s="246" t="s">
        <v>130</v>
      </c>
      <c r="AU305" s="246" t="s">
        <v>89</v>
      </c>
      <c r="AY305" s="17" t="s">
        <v>128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87</v>
      </c>
      <c r="BK305" s="247">
        <f>ROUND(I305*H305,2)</f>
        <v>0</v>
      </c>
      <c r="BL305" s="17" t="s">
        <v>135</v>
      </c>
      <c r="BM305" s="246" t="s">
        <v>354</v>
      </c>
    </row>
    <row r="306" s="2" customFormat="1">
      <c r="A306" s="38"/>
      <c r="B306" s="39"/>
      <c r="C306" s="40"/>
      <c r="D306" s="248" t="s">
        <v>136</v>
      </c>
      <c r="E306" s="40"/>
      <c r="F306" s="249" t="s">
        <v>355</v>
      </c>
      <c r="G306" s="40"/>
      <c r="H306" s="40"/>
      <c r="I306" s="144"/>
      <c r="J306" s="40"/>
      <c r="K306" s="40"/>
      <c r="L306" s="44"/>
      <c r="M306" s="250"/>
      <c r="N306" s="251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136</v>
      </c>
      <c r="AU306" s="17" t="s">
        <v>89</v>
      </c>
    </row>
    <row r="307" s="2" customFormat="1" ht="24" customHeight="1">
      <c r="A307" s="38"/>
      <c r="B307" s="39"/>
      <c r="C307" s="235" t="s">
        <v>356</v>
      </c>
      <c r="D307" s="235" t="s">
        <v>130</v>
      </c>
      <c r="E307" s="236" t="s">
        <v>357</v>
      </c>
      <c r="F307" s="237" t="s">
        <v>358</v>
      </c>
      <c r="G307" s="238" t="s">
        <v>133</v>
      </c>
      <c r="H307" s="239">
        <v>19.289999999999999</v>
      </c>
      <c r="I307" s="240"/>
      <c r="J307" s="241">
        <f>ROUND(I307*H307,2)</f>
        <v>0</v>
      </c>
      <c r="K307" s="237" t="s">
        <v>134</v>
      </c>
      <c r="L307" s="44"/>
      <c r="M307" s="242" t="s">
        <v>1</v>
      </c>
      <c r="N307" s="243" t="s">
        <v>44</v>
      </c>
      <c r="O307" s="91"/>
      <c r="P307" s="244">
        <f>O307*H307</f>
        <v>0</v>
      </c>
      <c r="Q307" s="244">
        <v>0</v>
      </c>
      <c r="R307" s="244">
        <f>Q307*H307</f>
        <v>0</v>
      </c>
      <c r="S307" s="244">
        <v>0.02</v>
      </c>
      <c r="T307" s="245">
        <f>S307*H307</f>
        <v>0.38579999999999998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6" t="s">
        <v>135</v>
      </c>
      <c r="AT307" s="246" t="s">
        <v>130</v>
      </c>
      <c r="AU307" s="246" t="s">
        <v>89</v>
      </c>
      <c r="AY307" s="17" t="s">
        <v>128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7" t="s">
        <v>87</v>
      </c>
      <c r="BK307" s="247">
        <f>ROUND(I307*H307,2)</f>
        <v>0</v>
      </c>
      <c r="BL307" s="17" t="s">
        <v>135</v>
      </c>
      <c r="BM307" s="246" t="s">
        <v>359</v>
      </c>
    </row>
    <row r="308" s="2" customFormat="1">
      <c r="A308" s="38"/>
      <c r="B308" s="39"/>
      <c r="C308" s="40"/>
      <c r="D308" s="248" t="s">
        <v>136</v>
      </c>
      <c r="E308" s="40"/>
      <c r="F308" s="249" t="s">
        <v>360</v>
      </c>
      <c r="G308" s="40"/>
      <c r="H308" s="40"/>
      <c r="I308" s="144"/>
      <c r="J308" s="40"/>
      <c r="K308" s="40"/>
      <c r="L308" s="44"/>
      <c r="M308" s="250"/>
      <c r="N308" s="25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136</v>
      </c>
      <c r="AU308" s="17" t="s">
        <v>89</v>
      </c>
    </row>
    <row r="309" s="2" customFormat="1" ht="24" customHeight="1">
      <c r="A309" s="38"/>
      <c r="B309" s="39"/>
      <c r="C309" s="235" t="s">
        <v>244</v>
      </c>
      <c r="D309" s="235" t="s">
        <v>130</v>
      </c>
      <c r="E309" s="236" t="s">
        <v>361</v>
      </c>
      <c r="F309" s="237" t="s">
        <v>362</v>
      </c>
      <c r="G309" s="238" t="s">
        <v>286</v>
      </c>
      <c r="H309" s="239">
        <v>2</v>
      </c>
      <c r="I309" s="240"/>
      <c r="J309" s="241">
        <f>ROUND(I309*H309,2)</f>
        <v>0</v>
      </c>
      <c r="K309" s="237" t="s">
        <v>134</v>
      </c>
      <c r="L309" s="44"/>
      <c r="M309" s="242" t="s">
        <v>1</v>
      </c>
      <c r="N309" s="243" t="s">
        <v>44</v>
      </c>
      <c r="O309" s="91"/>
      <c r="P309" s="244">
        <f>O309*H309</f>
        <v>0</v>
      </c>
      <c r="Q309" s="244">
        <v>0</v>
      </c>
      <c r="R309" s="244">
        <f>Q309*H309</f>
        <v>0</v>
      </c>
      <c r="S309" s="244">
        <v>0.082000000000000003</v>
      </c>
      <c r="T309" s="245">
        <f>S309*H309</f>
        <v>0.16400000000000001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6" t="s">
        <v>135</v>
      </c>
      <c r="AT309" s="246" t="s">
        <v>130</v>
      </c>
      <c r="AU309" s="246" t="s">
        <v>89</v>
      </c>
      <c r="AY309" s="17" t="s">
        <v>128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7" t="s">
        <v>87</v>
      </c>
      <c r="BK309" s="247">
        <f>ROUND(I309*H309,2)</f>
        <v>0</v>
      </c>
      <c r="BL309" s="17" t="s">
        <v>135</v>
      </c>
      <c r="BM309" s="246" t="s">
        <v>363</v>
      </c>
    </row>
    <row r="310" s="2" customFormat="1">
      <c r="A310" s="38"/>
      <c r="B310" s="39"/>
      <c r="C310" s="40"/>
      <c r="D310" s="248" t="s">
        <v>136</v>
      </c>
      <c r="E310" s="40"/>
      <c r="F310" s="249" t="s">
        <v>362</v>
      </c>
      <c r="G310" s="40"/>
      <c r="H310" s="40"/>
      <c r="I310" s="144"/>
      <c r="J310" s="40"/>
      <c r="K310" s="40"/>
      <c r="L310" s="44"/>
      <c r="M310" s="250"/>
      <c r="N310" s="251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136</v>
      </c>
      <c r="AU310" s="17" t="s">
        <v>89</v>
      </c>
    </row>
    <row r="311" s="2" customFormat="1" ht="24" customHeight="1">
      <c r="A311" s="38"/>
      <c r="B311" s="39"/>
      <c r="C311" s="235" t="s">
        <v>364</v>
      </c>
      <c r="D311" s="235" t="s">
        <v>130</v>
      </c>
      <c r="E311" s="236" t="s">
        <v>365</v>
      </c>
      <c r="F311" s="237" t="s">
        <v>366</v>
      </c>
      <c r="G311" s="238" t="s">
        <v>286</v>
      </c>
      <c r="H311" s="239">
        <v>2</v>
      </c>
      <c r="I311" s="240"/>
      <c r="J311" s="241">
        <f>ROUND(I311*H311,2)</f>
        <v>0</v>
      </c>
      <c r="K311" s="237" t="s">
        <v>134</v>
      </c>
      <c r="L311" s="44"/>
      <c r="M311" s="242" t="s">
        <v>1</v>
      </c>
      <c r="N311" s="243" t="s">
        <v>44</v>
      </c>
      <c r="O311" s="91"/>
      <c r="P311" s="244">
        <f>O311*H311</f>
        <v>0</v>
      </c>
      <c r="Q311" s="244">
        <v>0</v>
      </c>
      <c r="R311" s="244">
        <f>Q311*H311</f>
        <v>0</v>
      </c>
      <c r="S311" s="244">
        <v>0.0040000000000000001</v>
      </c>
      <c r="T311" s="245">
        <f>S311*H311</f>
        <v>0.0080000000000000002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6" t="s">
        <v>135</v>
      </c>
      <c r="AT311" s="246" t="s">
        <v>130</v>
      </c>
      <c r="AU311" s="246" t="s">
        <v>89</v>
      </c>
      <c r="AY311" s="17" t="s">
        <v>128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7" t="s">
        <v>87</v>
      </c>
      <c r="BK311" s="247">
        <f>ROUND(I311*H311,2)</f>
        <v>0</v>
      </c>
      <c r="BL311" s="17" t="s">
        <v>135</v>
      </c>
      <c r="BM311" s="246" t="s">
        <v>367</v>
      </c>
    </row>
    <row r="312" s="2" customFormat="1">
      <c r="A312" s="38"/>
      <c r="B312" s="39"/>
      <c r="C312" s="40"/>
      <c r="D312" s="248" t="s">
        <v>136</v>
      </c>
      <c r="E312" s="40"/>
      <c r="F312" s="249" t="s">
        <v>366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136</v>
      </c>
      <c r="AU312" s="17" t="s">
        <v>89</v>
      </c>
    </row>
    <row r="313" s="2" customFormat="1" ht="24" customHeight="1">
      <c r="A313" s="38"/>
      <c r="B313" s="39"/>
      <c r="C313" s="235" t="s">
        <v>248</v>
      </c>
      <c r="D313" s="235" t="s">
        <v>130</v>
      </c>
      <c r="E313" s="236" t="s">
        <v>368</v>
      </c>
      <c r="F313" s="237" t="s">
        <v>369</v>
      </c>
      <c r="G313" s="238" t="s">
        <v>133</v>
      </c>
      <c r="H313" s="239">
        <v>9</v>
      </c>
      <c r="I313" s="240"/>
      <c r="J313" s="241">
        <f>ROUND(I313*H313,2)</f>
        <v>0</v>
      </c>
      <c r="K313" s="237" t="s">
        <v>134</v>
      </c>
      <c r="L313" s="44"/>
      <c r="M313" s="242" t="s">
        <v>1</v>
      </c>
      <c r="N313" s="243" t="s">
        <v>44</v>
      </c>
      <c r="O313" s="91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6" t="s">
        <v>135</v>
      </c>
      <c r="AT313" s="246" t="s">
        <v>130</v>
      </c>
      <c r="AU313" s="246" t="s">
        <v>89</v>
      </c>
      <c r="AY313" s="17" t="s">
        <v>128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7" t="s">
        <v>87</v>
      </c>
      <c r="BK313" s="247">
        <f>ROUND(I313*H313,2)</f>
        <v>0</v>
      </c>
      <c r="BL313" s="17" t="s">
        <v>135</v>
      </c>
      <c r="BM313" s="246" t="s">
        <v>370</v>
      </c>
    </row>
    <row r="314" s="2" customFormat="1">
      <c r="A314" s="38"/>
      <c r="B314" s="39"/>
      <c r="C314" s="40"/>
      <c r="D314" s="248" t="s">
        <v>136</v>
      </c>
      <c r="E314" s="40"/>
      <c r="F314" s="249" t="s">
        <v>371</v>
      </c>
      <c r="G314" s="40"/>
      <c r="H314" s="40"/>
      <c r="I314" s="144"/>
      <c r="J314" s="40"/>
      <c r="K314" s="40"/>
      <c r="L314" s="44"/>
      <c r="M314" s="250"/>
      <c r="N314" s="25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136</v>
      </c>
      <c r="AU314" s="17" t="s">
        <v>89</v>
      </c>
    </row>
    <row r="315" s="13" customFormat="1">
      <c r="A315" s="13"/>
      <c r="B315" s="252"/>
      <c r="C315" s="253"/>
      <c r="D315" s="248" t="s">
        <v>137</v>
      </c>
      <c r="E315" s="254" t="s">
        <v>1</v>
      </c>
      <c r="F315" s="255" t="s">
        <v>372</v>
      </c>
      <c r="G315" s="253"/>
      <c r="H315" s="256">
        <v>9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137</v>
      </c>
      <c r="AU315" s="262" t="s">
        <v>89</v>
      </c>
      <c r="AV315" s="13" t="s">
        <v>89</v>
      </c>
      <c r="AW315" s="13" t="s">
        <v>36</v>
      </c>
      <c r="AX315" s="13" t="s">
        <v>87</v>
      </c>
      <c r="AY315" s="262" t="s">
        <v>128</v>
      </c>
    </row>
    <row r="316" s="12" customFormat="1" ht="22.8" customHeight="1">
      <c r="A316" s="12"/>
      <c r="B316" s="219"/>
      <c r="C316" s="220"/>
      <c r="D316" s="221" t="s">
        <v>78</v>
      </c>
      <c r="E316" s="233" t="s">
        <v>373</v>
      </c>
      <c r="F316" s="233" t="s">
        <v>374</v>
      </c>
      <c r="G316" s="220"/>
      <c r="H316" s="220"/>
      <c r="I316" s="223"/>
      <c r="J316" s="234">
        <f>BK316</f>
        <v>0</v>
      </c>
      <c r="K316" s="220"/>
      <c r="L316" s="225"/>
      <c r="M316" s="226"/>
      <c r="N316" s="227"/>
      <c r="O316" s="227"/>
      <c r="P316" s="228">
        <f>SUM(P317:P327)</f>
        <v>0</v>
      </c>
      <c r="Q316" s="227"/>
      <c r="R316" s="228">
        <f>SUM(R317:R327)</f>
        <v>0</v>
      </c>
      <c r="S316" s="227"/>
      <c r="T316" s="229">
        <f>SUM(T317:T327)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30" t="s">
        <v>87</v>
      </c>
      <c r="AT316" s="231" t="s">
        <v>78</v>
      </c>
      <c r="AU316" s="231" t="s">
        <v>87</v>
      </c>
      <c r="AY316" s="230" t="s">
        <v>128</v>
      </c>
      <c r="BK316" s="232">
        <f>SUM(BK317:BK327)</f>
        <v>0</v>
      </c>
    </row>
    <row r="317" s="2" customFormat="1" ht="24" customHeight="1">
      <c r="A317" s="38"/>
      <c r="B317" s="39"/>
      <c r="C317" s="235" t="s">
        <v>375</v>
      </c>
      <c r="D317" s="235" t="s">
        <v>130</v>
      </c>
      <c r="E317" s="236" t="s">
        <v>376</v>
      </c>
      <c r="F317" s="237" t="s">
        <v>377</v>
      </c>
      <c r="G317" s="238" t="s">
        <v>203</v>
      </c>
      <c r="H317" s="239">
        <v>59.468000000000004</v>
      </c>
      <c r="I317" s="240"/>
      <c r="J317" s="241">
        <f>ROUND(I317*H317,2)</f>
        <v>0</v>
      </c>
      <c r="K317" s="237" t="s">
        <v>134</v>
      </c>
      <c r="L317" s="44"/>
      <c r="M317" s="242" t="s">
        <v>1</v>
      </c>
      <c r="N317" s="243" t="s">
        <v>44</v>
      </c>
      <c r="O317" s="91"/>
      <c r="P317" s="244">
        <f>O317*H317</f>
        <v>0</v>
      </c>
      <c r="Q317" s="244">
        <v>0</v>
      </c>
      <c r="R317" s="244">
        <f>Q317*H317</f>
        <v>0</v>
      </c>
      <c r="S317" s="244">
        <v>0</v>
      </c>
      <c r="T317" s="24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6" t="s">
        <v>135</v>
      </c>
      <c r="AT317" s="246" t="s">
        <v>130</v>
      </c>
      <c r="AU317" s="246" t="s">
        <v>89</v>
      </c>
      <c r="AY317" s="17" t="s">
        <v>128</v>
      </c>
      <c r="BE317" s="247">
        <f>IF(N317="základní",J317,0)</f>
        <v>0</v>
      </c>
      <c r="BF317" s="247">
        <f>IF(N317="snížená",J317,0)</f>
        <v>0</v>
      </c>
      <c r="BG317" s="247">
        <f>IF(N317="zákl. přenesená",J317,0)</f>
        <v>0</v>
      </c>
      <c r="BH317" s="247">
        <f>IF(N317="sníž. přenesená",J317,0)</f>
        <v>0</v>
      </c>
      <c r="BI317" s="247">
        <f>IF(N317="nulová",J317,0)</f>
        <v>0</v>
      </c>
      <c r="BJ317" s="17" t="s">
        <v>87</v>
      </c>
      <c r="BK317" s="247">
        <f>ROUND(I317*H317,2)</f>
        <v>0</v>
      </c>
      <c r="BL317" s="17" t="s">
        <v>135</v>
      </c>
      <c r="BM317" s="246" t="s">
        <v>378</v>
      </c>
    </row>
    <row r="318" s="2" customFormat="1">
      <c r="A318" s="38"/>
      <c r="B318" s="39"/>
      <c r="C318" s="40"/>
      <c r="D318" s="248" t="s">
        <v>136</v>
      </c>
      <c r="E318" s="40"/>
      <c r="F318" s="249" t="s">
        <v>377</v>
      </c>
      <c r="G318" s="40"/>
      <c r="H318" s="40"/>
      <c r="I318" s="144"/>
      <c r="J318" s="40"/>
      <c r="K318" s="40"/>
      <c r="L318" s="44"/>
      <c r="M318" s="250"/>
      <c r="N318" s="251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136</v>
      </c>
      <c r="AU318" s="17" t="s">
        <v>89</v>
      </c>
    </row>
    <row r="319" s="2" customFormat="1" ht="24" customHeight="1">
      <c r="A319" s="38"/>
      <c r="B319" s="39"/>
      <c r="C319" s="235" t="s">
        <v>252</v>
      </c>
      <c r="D319" s="235" t="s">
        <v>130</v>
      </c>
      <c r="E319" s="236" t="s">
        <v>379</v>
      </c>
      <c r="F319" s="237" t="s">
        <v>380</v>
      </c>
      <c r="G319" s="238" t="s">
        <v>203</v>
      </c>
      <c r="H319" s="239">
        <v>297.33999999999997</v>
      </c>
      <c r="I319" s="240"/>
      <c r="J319" s="241">
        <f>ROUND(I319*H319,2)</f>
        <v>0</v>
      </c>
      <c r="K319" s="237" t="s">
        <v>134</v>
      </c>
      <c r="L319" s="44"/>
      <c r="M319" s="242" t="s">
        <v>1</v>
      </c>
      <c r="N319" s="243" t="s">
        <v>44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135</v>
      </c>
      <c r="AT319" s="246" t="s">
        <v>130</v>
      </c>
      <c r="AU319" s="246" t="s">
        <v>89</v>
      </c>
      <c r="AY319" s="17" t="s">
        <v>128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87</v>
      </c>
      <c r="BK319" s="247">
        <f>ROUND(I319*H319,2)</f>
        <v>0</v>
      </c>
      <c r="BL319" s="17" t="s">
        <v>135</v>
      </c>
      <c r="BM319" s="246" t="s">
        <v>381</v>
      </c>
    </row>
    <row r="320" s="2" customFormat="1">
      <c r="A320" s="38"/>
      <c r="B320" s="39"/>
      <c r="C320" s="40"/>
      <c r="D320" s="248" t="s">
        <v>136</v>
      </c>
      <c r="E320" s="40"/>
      <c r="F320" s="249" t="s">
        <v>380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136</v>
      </c>
      <c r="AU320" s="17" t="s">
        <v>89</v>
      </c>
    </row>
    <row r="321" s="13" customFormat="1">
      <c r="A321" s="13"/>
      <c r="B321" s="252"/>
      <c r="C321" s="253"/>
      <c r="D321" s="248" t="s">
        <v>137</v>
      </c>
      <c r="E321" s="254" t="s">
        <v>1</v>
      </c>
      <c r="F321" s="255" t="s">
        <v>382</v>
      </c>
      <c r="G321" s="253"/>
      <c r="H321" s="256">
        <v>297.33999999999997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2" t="s">
        <v>137</v>
      </c>
      <c r="AU321" s="262" t="s">
        <v>89</v>
      </c>
      <c r="AV321" s="13" t="s">
        <v>89</v>
      </c>
      <c r="AW321" s="13" t="s">
        <v>36</v>
      </c>
      <c r="AX321" s="13" t="s">
        <v>87</v>
      </c>
      <c r="AY321" s="262" t="s">
        <v>128</v>
      </c>
    </row>
    <row r="322" s="2" customFormat="1" ht="24" customHeight="1">
      <c r="A322" s="38"/>
      <c r="B322" s="39"/>
      <c r="C322" s="235" t="s">
        <v>383</v>
      </c>
      <c r="D322" s="235" t="s">
        <v>130</v>
      </c>
      <c r="E322" s="236" t="s">
        <v>384</v>
      </c>
      <c r="F322" s="237" t="s">
        <v>385</v>
      </c>
      <c r="G322" s="238" t="s">
        <v>203</v>
      </c>
      <c r="H322" s="239">
        <v>31.427</v>
      </c>
      <c r="I322" s="240"/>
      <c r="J322" s="241">
        <f>ROUND(I322*H322,2)</f>
        <v>0</v>
      </c>
      <c r="K322" s="237" t="s">
        <v>134</v>
      </c>
      <c r="L322" s="44"/>
      <c r="M322" s="242" t="s">
        <v>1</v>
      </c>
      <c r="N322" s="243" t="s">
        <v>44</v>
      </c>
      <c r="O322" s="91"/>
      <c r="P322" s="244">
        <f>O322*H322</f>
        <v>0</v>
      </c>
      <c r="Q322" s="244">
        <v>0</v>
      </c>
      <c r="R322" s="244">
        <f>Q322*H322</f>
        <v>0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135</v>
      </c>
      <c r="AT322" s="246" t="s">
        <v>130</v>
      </c>
      <c r="AU322" s="246" t="s">
        <v>89</v>
      </c>
      <c r="AY322" s="17" t="s">
        <v>128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87</v>
      </c>
      <c r="BK322" s="247">
        <f>ROUND(I322*H322,2)</f>
        <v>0</v>
      </c>
      <c r="BL322" s="17" t="s">
        <v>135</v>
      </c>
      <c r="BM322" s="246" t="s">
        <v>386</v>
      </c>
    </row>
    <row r="323" s="2" customFormat="1">
      <c r="A323" s="38"/>
      <c r="B323" s="39"/>
      <c r="C323" s="40"/>
      <c r="D323" s="248" t="s">
        <v>136</v>
      </c>
      <c r="E323" s="40"/>
      <c r="F323" s="249" t="s">
        <v>385</v>
      </c>
      <c r="G323" s="40"/>
      <c r="H323" s="40"/>
      <c r="I323" s="144"/>
      <c r="J323" s="40"/>
      <c r="K323" s="40"/>
      <c r="L323" s="44"/>
      <c r="M323" s="250"/>
      <c r="N323" s="25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89</v>
      </c>
    </row>
    <row r="324" s="2" customFormat="1" ht="24" customHeight="1">
      <c r="A324" s="38"/>
      <c r="B324" s="39"/>
      <c r="C324" s="235" t="s">
        <v>256</v>
      </c>
      <c r="D324" s="235" t="s">
        <v>130</v>
      </c>
      <c r="E324" s="236" t="s">
        <v>387</v>
      </c>
      <c r="F324" s="237" t="s">
        <v>388</v>
      </c>
      <c r="G324" s="238" t="s">
        <v>203</v>
      </c>
      <c r="H324" s="239">
        <v>11.833</v>
      </c>
      <c r="I324" s="240"/>
      <c r="J324" s="241">
        <f>ROUND(I324*H324,2)</f>
        <v>0</v>
      </c>
      <c r="K324" s="237" t="s">
        <v>134</v>
      </c>
      <c r="L324" s="44"/>
      <c r="M324" s="242" t="s">
        <v>1</v>
      </c>
      <c r="N324" s="243" t="s">
        <v>44</v>
      </c>
      <c r="O324" s="91"/>
      <c r="P324" s="244">
        <f>O324*H324</f>
        <v>0</v>
      </c>
      <c r="Q324" s="244">
        <v>0</v>
      </c>
      <c r="R324" s="244">
        <f>Q324*H324</f>
        <v>0</v>
      </c>
      <c r="S324" s="244">
        <v>0</v>
      </c>
      <c r="T324" s="24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6" t="s">
        <v>135</v>
      </c>
      <c r="AT324" s="246" t="s">
        <v>130</v>
      </c>
      <c r="AU324" s="246" t="s">
        <v>89</v>
      </c>
      <c r="AY324" s="17" t="s">
        <v>128</v>
      </c>
      <c r="BE324" s="247">
        <f>IF(N324="základní",J324,0)</f>
        <v>0</v>
      </c>
      <c r="BF324" s="247">
        <f>IF(N324="snížená",J324,0)</f>
        <v>0</v>
      </c>
      <c r="BG324" s="247">
        <f>IF(N324="zákl. přenesená",J324,0)</f>
        <v>0</v>
      </c>
      <c r="BH324" s="247">
        <f>IF(N324="sníž. přenesená",J324,0)</f>
        <v>0</v>
      </c>
      <c r="BI324" s="247">
        <f>IF(N324="nulová",J324,0)</f>
        <v>0</v>
      </c>
      <c r="BJ324" s="17" t="s">
        <v>87</v>
      </c>
      <c r="BK324" s="247">
        <f>ROUND(I324*H324,2)</f>
        <v>0</v>
      </c>
      <c r="BL324" s="17" t="s">
        <v>135</v>
      </c>
      <c r="BM324" s="246" t="s">
        <v>389</v>
      </c>
    </row>
    <row r="325" s="2" customFormat="1">
      <c r="A325" s="38"/>
      <c r="B325" s="39"/>
      <c r="C325" s="40"/>
      <c r="D325" s="248" t="s">
        <v>136</v>
      </c>
      <c r="E325" s="40"/>
      <c r="F325" s="249" t="s">
        <v>388</v>
      </c>
      <c r="G325" s="40"/>
      <c r="H325" s="40"/>
      <c r="I325" s="144"/>
      <c r="J325" s="40"/>
      <c r="K325" s="40"/>
      <c r="L325" s="44"/>
      <c r="M325" s="250"/>
      <c r="N325" s="251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136</v>
      </c>
      <c r="AU325" s="17" t="s">
        <v>89</v>
      </c>
    </row>
    <row r="326" s="2" customFormat="1" ht="24" customHeight="1">
      <c r="A326" s="38"/>
      <c r="B326" s="39"/>
      <c r="C326" s="235" t="s">
        <v>390</v>
      </c>
      <c r="D326" s="235" t="s">
        <v>130</v>
      </c>
      <c r="E326" s="236" t="s">
        <v>391</v>
      </c>
      <c r="F326" s="237" t="s">
        <v>392</v>
      </c>
      <c r="G326" s="238" t="s">
        <v>203</v>
      </c>
      <c r="H326" s="239">
        <v>16.207999999999998</v>
      </c>
      <c r="I326" s="240"/>
      <c r="J326" s="241">
        <f>ROUND(I326*H326,2)</f>
        <v>0</v>
      </c>
      <c r="K326" s="237" t="s">
        <v>134</v>
      </c>
      <c r="L326" s="44"/>
      <c r="M326" s="242" t="s">
        <v>1</v>
      </c>
      <c r="N326" s="243" t="s">
        <v>44</v>
      </c>
      <c r="O326" s="91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135</v>
      </c>
      <c r="AT326" s="246" t="s">
        <v>130</v>
      </c>
      <c r="AU326" s="246" t="s">
        <v>89</v>
      </c>
      <c r="AY326" s="17" t="s">
        <v>128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87</v>
      </c>
      <c r="BK326" s="247">
        <f>ROUND(I326*H326,2)</f>
        <v>0</v>
      </c>
      <c r="BL326" s="17" t="s">
        <v>135</v>
      </c>
      <c r="BM326" s="246" t="s">
        <v>393</v>
      </c>
    </row>
    <row r="327" s="2" customFormat="1">
      <c r="A327" s="38"/>
      <c r="B327" s="39"/>
      <c r="C327" s="40"/>
      <c r="D327" s="248" t="s">
        <v>136</v>
      </c>
      <c r="E327" s="40"/>
      <c r="F327" s="249" t="s">
        <v>392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136</v>
      </c>
      <c r="AU327" s="17" t="s">
        <v>89</v>
      </c>
    </row>
    <row r="328" s="12" customFormat="1" ht="22.8" customHeight="1">
      <c r="A328" s="12"/>
      <c r="B328" s="219"/>
      <c r="C328" s="220"/>
      <c r="D328" s="221" t="s">
        <v>78</v>
      </c>
      <c r="E328" s="233" t="s">
        <v>394</v>
      </c>
      <c r="F328" s="233" t="s">
        <v>395</v>
      </c>
      <c r="G328" s="220"/>
      <c r="H328" s="220"/>
      <c r="I328" s="223"/>
      <c r="J328" s="234">
        <f>BK328</f>
        <v>0</v>
      </c>
      <c r="K328" s="220"/>
      <c r="L328" s="225"/>
      <c r="M328" s="226"/>
      <c r="N328" s="227"/>
      <c r="O328" s="227"/>
      <c r="P328" s="228">
        <f>SUM(P329:P330)</f>
        <v>0</v>
      </c>
      <c r="Q328" s="227"/>
      <c r="R328" s="228">
        <f>SUM(R329:R330)</f>
        <v>0</v>
      </c>
      <c r="S328" s="227"/>
      <c r="T328" s="229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30" t="s">
        <v>87</v>
      </c>
      <c r="AT328" s="231" t="s">
        <v>78</v>
      </c>
      <c r="AU328" s="231" t="s">
        <v>87</v>
      </c>
      <c r="AY328" s="230" t="s">
        <v>128</v>
      </c>
      <c r="BK328" s="232">
        <f>SUM(BK329:BK330)</f>
        <v>0</v>
      </c>
    </row>
    <row r="329" s="2" customFormat="1" ht="24" customHeight="1">
      <c r="A329" s="38"/>
      <c r="B329" s="39"/>
      <c r="C329" s="235" t="s">
        <v>259</v>
      </c>
      <c r="D329" s="235" t="s">
        <v>130</v>
      </c>
      <c r="E329" s="236" t="s">
        <v>396</v>
      </c>
      <c r="F329" s="237" t="s">
        <v>397</v>
      </c>
      <c r="G329" s="238" t="s">
        <v>203</v>
      </c>
      <c r="H329" s="239">
        <v>79.201999999999998</v>
      </c>
      <c r="I329" s="240"/>
      <c r="J329" s="241">
        <f>ROUND(I329*H329,2)</f>
        <v>0</v>
      </c>
      <c r="K329" s="237" t="s">
        <v>134</v>
      </c>
      <c r="L329" s="44"/>
      <c r="M329" s="242" t="s">
        <v>1</v>
      </c>
      <c r="N329" s="243" t="s">
        <v>44</v>
      </c>
      <c r="O329" s="91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135</v>
      </c>
      <c r="AT329" s="246" t="s">
        <v>130</v>
      </c>
      <c r="AU329" s="246" t="s">
        <v>89</v>
      </c>
      <c r="AY329" s="17" t="s">
        <v>128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87</v>
      </c>
      <c r="BK329" s="247">
        <f>ROUND(I329*H329,2)</f>
        <v>0</v>
      </c>
      <c r="BL329" s="17" t="s">
        <v>135</v>
      </c>
      <c r="BM329" s="246" t="s">
        <v>398</v>
      </c>
    </row>
    <row r="330" s="2" customFormat="1">
      <c r="A330" s="38"/>
      <c r="B330" s="39"/>
      <c r="C330" s="40"/>
      <c r="D330" s="248" t="s">
        <v>136</v>
      </c>
      <c r="E330" s="40"/>
      <c r="F330" s="249" t="s">
        <v>397</v>
      </c>
      <c r="G330" s="40"/>
      <c r="H330" s="40"/>
      <c r="I330" s="144"/>
      <c r="J330" s="40"/>
      <c r="K330" s="40"/>
      <c r="L330" s="44"/>
      <c r="M330" s="250"/>
      <c r="N330" s="25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136</v>
      </c>
      <c r="AU330" s="17" t="s">
        <v>89</v>
      </c>
    </row>
    <row r="331" s="12" customFormat="1" ht="25.92" customHeight="1">
      <c r="A331" s="12"/>
      <c r="B331" s="219"/>
      <c r="C331" s="220"/>
      <c r="D331" s="221" t="s">
        <v>78</v>
      </c>
      <c r="E331" s="222" t="s">
        <v>399</v>
      </c>
      <c r="F331" s="222" t="s">
        <v>400</v>
      </c>
      <c r="G331" s="220"/>
      <c r="H331" s="220"/>
      <c r="I331" s="223"/>
      <c r="J331" s="224">
        <f>BK331</f>
        <v>0</v>
      </c>
      <c r="K331" s="220"/>
      <c r="L331" s="225"/>
      <c r="M331" s="226"/>
      <c r="N331" s="227"/>
      <c r="O331" s="227"/>
      <c r="P331" s="228">
        <f>P332</f>
        <v>0</v>
      </c>
      <c r="Q331" s="227"/>
      <c r="R331" s="228">
        <f>R332</f>
        <v>0.01073</v>
      </c>
      <c r="S331" s="227"/>
      <c r="T331" s="229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0" t="s">
        <v>89</v>
      </c>
      <c r="AT331" s="231" t="s">
        <v>78</v>
      </c>
      <c r="AU331" s="231" t="s">
        <v>79</v>
      </c>
      <c r="AY331" s="230" t="s">
        <v>128</v>
      </c>
      <c r="BK331" s="232">
        <f>BK332</f>
        <v>0</v>
      </c>
    </row>
    <row r="332" s="12" customFormat="1" ht="22.8" customHeight="1">
      <c r="A332" s="12"/>
      <c r="B332" s="219"/>
      <c r="C332" s="220"/>
      <c r="D332" s="221" t="s">
        <v>78</v>
      </c>
      <c r="E332" s="233" t="s">
        <v>401</v>
      </c>
      <c r="F332" s="233" t="s">
        <v>402</v>
      </c>
      <c r="G332" s="220"/>
      <c r="H332" s="220"/>
      <c r="I332" s="223"/>
      <c r="J332" s="234">
        <f>BK332</f>
        <v>0</v>
      </c>
      <c r="K332" s="220"/>
      <c r="L332" s="225"/>
      <c r="M332" s="226"/>
      <c r="N332" s="227"/>
      <c r="O332" s="227"/>
      <c r="P332" s="228">
        <f>SUM(P333:P336)</f>
        <v>0</v>
      </c>
      <c r="Q332" s="227"/>
      <c r="R332" s="228">
        <f>SUM(R333:R336)</f>
        <v>0.01073</v>
      </c>
      <c r="S332" s="227"/>
      <c r="T332" s="229">
        <f>SUM(T333:T336)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0" t="s">
        <v>89</v>
      </c>
      <c r="AT332" s="231" t="s">
        <v>78</v>
      </c>
      <c r="AU332" s="231" t="s">
        <v>87</v>
      </c>
      <c r="AY332" s="230" t="s">
        <v>128</v>
      </c>
      <c r="BK332" s="232">
        <f>SUM(BK333:BK336)</f>
        <v>0</v>
      </c>
    </row>
    <row r="333" s="2" customFormat="1" ht="24" customHeight="1">
      <c r="A333" s="38"/>
      <c r="B333" s="39"/>
      <c r="C333" s="235" t="s">
        <v>403</v>
      </c>
      <c r="D333" s="235" t="s">
        <v>130</v>
      </c>
      <c r="E333" s="236" t="s">
        <v>404</v>
      </c>
      <c r="F333" s="237" t="s">
        <v>405</v>
      </c>
      <c r="G333" s="238" t="s">
        <v>133</v>
      </c>
      <c r="H333" s="239">
        <v>18.5</v>
      </c>
      <c r="I333" s="240"/>
      <c r="J333" s="241">
        <f>ROUND(I333*H333,2)</f>
        <v>0</v>
      </c>
      <c r="K333" s="237" t="s">
        <v>134</v>
      </c>
      <c r="L333" s="44"/>
      <c r="M333" s="242" t="s">
        <v>1</v>
      </c>
      <c r="N333" s="243" t="s">
        <v>44</v>
      </c>
      <c r="O333" s="91"/>
      <c r="P333" s="244">
        <f>O333*H333</f>
        <v>0</v>
      </c>
      <c r="Q333" s="244">
        <v>0.00058</v>
      </c>
      <c r="R333" s="244">
        <f>Q333*H333</f>
        <v>0.01073</v>
      </c>
      <c r="S333" s="244">
        <v>0</v>
      </c>
      <c r="T333" s="24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6" t="s">
        <v>174</v>
      </c>
      <c r="AT333" s="246" t="s">
        <v>130</v>
      </c>
      <c r="AU333" s="246" t="s">
        <v>89</v>
      </c>
      <c r="AY333" s="17" t="s">
        <v>128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7" t="s">
        <v>87</v>
      </c>
      <c r="BK333" s="247">
        <f>ROUND(I333*H333,2)</f>
        <v>0</v>
      </c>
      <c r="BL333" s="17" t="s">
        <v>174</v>
      </c>
      <c r="BM333" s="246" t="s">
        <v>406</v>
      </c>
    </row>
    <row r="334" s="2" customFormat="1">
      <c r="A334" s="38"/>
      <c r="B334" s="39"/>
      <c r="C334" s="40"/>
      <c r="D334" s="248" t="s">
        <v>136</v>
      </c>
      <c r="E334" s="40"/>
      <c r="F334" s="249" t="s">
        <v>405</v>
      </c>
      <c r="G334" s="40"/>
      <c r="H334" s="40"/>
      <c r="I334" s="144"/>
      <c r="J334" s="40"/>
      <c r="K334" s="40"/>
      <c r="L334" s="44"/>
      <c r="M334" s="250"/>
      <c r="N334" s="25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136</v>
      </c>
      <c r="AU334" s="17" t="s">
        <v>89</v>
      </c>
    </row>
    <row r="335" s="13" customFormat="1">
      <c r="A335" s="13"/>
      <c r="B335" s="252"/>
      <c r="C335" s="253"/>
      <c r="D335" s="248" t="s">
        <v>137</v>
      </c>
      <c r="E335" s="254" t="s">
        <v>1</v>
      </c>
      <c r="F335" s="255" t="s">
        <v>407</v>
      </c>
      <c r="G335" s="253"/>
      <c r="H335" s="256">
        <v>18.5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2" t="s">
        <v>137</v>
      </c>
      <c r="AU335" s="262" t="s">
        <v>89</v>
      </c>
      <c r="AV335" s="13" t="s">
        <v>89</v>
      </c>
      <c r="AW335" s="13" t="s">
        <v>36</v>
      </c>
      <c r="AX335" s="13" t="s">
        <v>79</v>
      </c>
      <c r="AY335" s="262" t="s">
        <v>128</v>
      </c>
    </row>
    <row r="336" s="14" customFormat="1">
      <c r="A336" s="14"/>
      <c r="B336" s="263"/>
      <c r="C336" s="264"/>
      <c r="D336" s="248" t="s">
        <v>137</v>
      </c>
      <c r="E336" s="265" t="s">
        <v>1</v>
      </c>
      <c r="F336" s="266" t="s">
        <v>142</v>
      </c>
      <c r="G336" s="264"/>
      <c r="H336" s="267">
        <v>18.5</v>
      </c>
      <c r="I336" s="268"/>
      <c r="J336" s="264"/>
      <c r="K336" s="264"/>
      <c r="L336" s="269"/>
      <c r="M336" s="270"/>
      <c r="N336" s="271"/>
      <c r="O336" s="271"/>
      <c r="P336" s="271"/>
      <c r="Q336" s="271"/>
      <c r="R336" s="271"/>
      <c r="S336" s="271"/>
      <c r="T336" s="27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3" t="s">
        <v>137</v>
      </c>
      <c r="AU336" s="273" t="s">
        <v>89</v>
      </c>
      <c r="AV336" s="14" t="s">
        <v>135</v>
      </c>
      <c r="AW336" s="14" t="s">
        <v>36</v>
      </c>
      <c r="AX336" s="14" t="s">
        <v>87</v>
      </c>
      <c r="AY336" s="273" t="s">
        <v>128</v>
      </c>
    </row>
    <row r="337" s="12" customFormat="1" ht="25.92" customHeight="1">
      <c r="A337" s="12"/>
      <c r="B337" s="219"/>
      <c r="C337" s="220"/>
      <c r="D337" s="221" t="s">
        <v>78</v>
      </c>
      <c r="E337" s="222" t="s">
        <v>408</v>
      </c>
      <c r="F337" s="222" t="s">
        <v>409</v>
      </c>
      <c r="G337" s="220"/>
      <c r="H337" s="220"/>
      <c r="I337" s="223"/>
      <c r="J337" s="224">
        <f>BK337</f>
        <v>0</v>
      </c>
      <c r="K337" s="220"/>
      <c r="L337" s="225"/>
      <c r="M337" s="226"/>
      <c r="N337" s="227"/>
      <c r="O337" s="227"/>
      <c r="P337" s="228">
        <f>P338+P343+P346</f>
        <v>0</v>
      </c>
      <c r="Q337" s="227"/>
      <c r="R337" s="228">
        <f>R338+R343+R346</f>
        <v>0</v>
      </c>
      <c r="S337" s="227"/>
      <c r="T337" s="229">
        <f>T338+T343+T346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30" t="s">
        <v>158</v>
      </c>
      <c r="AT337" s="231" t="s">
        <v>78</v>
      </c>
      <c r="AU337" s="231" t="s">
        <v>79</v>
      </c>
      <c r="AY337" s="230" t="s">
        <v>128</v>
      </c>
      <c r="BK337" s="232">
        <f>BK338+BK343+BK346</f>
        <v>0</v>
      </c>
    </row>
    <row r="338" s="12" customFormat="1" ht="22.8" customHeight="1">
      <c r="A338" s="12"/>
      <c r="B338" s="219"/>
      <c r="C338" s="220"/>
      <c r="D338" s="221" t="s">
        <v>78</v>
      </c>
      <c r="E338" s="233" t="s">
        <v>410</v>
      </c>
      <c r="F338" s="233" t="s">
        <v>411</v>
      </c>
      <c r="G338" s="220"/>
      <c r="H338" s="220"/>
      <c r="I338" s="223"/>
      <c r="J338" s="234">
        <f>BK338</f>
        <v>0</v>
      </c>
      <c r="K338" s="220"/>
      <c r="L338" s="225"/>
      <c r="M338" s="226"/>
      <c r="N338" s="227"/>
      <c r="O338" s="227"/>
      <c r="P338" s="228">
        <f>SUM(P339:P342)</f>
        <v>0</v>
      </c>
      <c r="Q338" s="227"/>
      <c r="R338" s="228">
        <f>SUM(R339:R342)</f>
        <v>0</v>
      </c>
      <c r="S338" s="227"/>
      <c r="T338" s="229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158</v>
      </c>
      <c r="AT338" s="231" t="s">
        <v>78</v>
      </c>
      <c r="AU338" s="231" t="s">
        <v>87</v>
      </c>
      <c r="AY338" s="230" t="s">
        <v>128</v>
      </c>
      <c r="BK338" s="232">
        <f>SUM(BK339:BK342)</f>
        <v>0</v>
      </c>
    </row>
    <row r="339" s="2" customFormat="1" ht="16.5" customHeight="1">
      <c r="A339" s="38"/>
      <c r="B339" s="39"/>
      <c r="C339" s="235" t="s">
        <v>265</v>
      </c>
      <c r="D339" s="235" t="s">
        <v>130</v>
      </c>
      <c r="E339" s="236" t="s">
        <v>412</v>
      </c>
      <c r="F339" s="237" t="s">
        <v>413</v>
      </c>
      <c r="G339" s="238" t="s">
        <v>414</v>
      </c>
      <c r="H339" s="239">
        <v>1</v>
      </c>
      <c r="I339" s="240"/>
      <c r="J339" s="241">
        <f>ROUND(I339*H339,2)</f>
        <v>0</v>
      </c>
      <c r="K339" s="237" t="s">
        <v>134</v>
      </c>
      <c r="L339" s="44"/>
      <c r="M339" s="242" t="s">
        <v>1</v>
      </c>
      <c r="N339" s="243" t="s">
        <v>44</v>
      </c>
      <c r="O339" s="91"/>
      <c r="P339" s="244">
        <f>O339*H339</f>
        <v>0</v>
      </c>
      <c r="Q339" s="244">
        <v>0</v>
      </c>
      <c r="R339" s="244">
        <f>Q339*H339</f>
        <v>0</v>
      </c>
      <c r="S339" s="244">
        <v>0</v>
      </c>
      <c r="T339" s="24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6" t="s">
        <v>415</v>
      </c>
      <c r="AT339" s="246" t="s">
        <v>130</v>
      </c>
      <c r="AU339" s="246" t="s">
        <v>89</v>
      </c>
      <c r="AY339" s="17" t="s">
        <v>128</v>
      </c>
      <c r="BE339" s="247">
        <f>IF(N339="základní",J339,0)</f>
        <v>0</v>
      </c>
      <c r="BF339" s="247">
        <f>IF(N339="snížená",J339,0)</f>
        <v>0</v>
      </c>
      <c r="BG339" s="247">
        <f>IF(N339="zákl. přenesená",J339,0)</f>
        <v>0</v>
      </c>
      <c r="BH339" s="247">
        <f>IF(N339="sníž. přenesená",J339,0)</f>
        <v>0</v>
      </c>
      <c r="BI339" s="247">
        <f>IF(N339="nulová",J339,0)</f>
        <v>0</v>
      </c>
      <c r="BJ339" s="17" t="s">
        <v>87</v>
      </c>
      <c r="BK339" s="247">
        <f>ROUND(I339*H339,2)</f>
        <v>0</v>
      </c>
      <c r="BL339" s="17" t="s">
        <v>415</v>
      </c>
      <c r="BM339" s="246" t="s">
        <v>416</v>
      </c>
    </row>
    <row r="340" s="2" customFormat="1">
      <c r="A340" s="38"/>
      <c r="B340" s="39"/>
      <c r="C340" s="40"/>
      <c r="D340" s="248" t="s">
        <v>136</v>
      </c>
      <c r="E340" s="40"/>
      <c r="F340" s="249" t="s">
        <v>413</v>
      </c>
      <c r="G340" s="40"/>
      <c r="H340" s="40"/>
      <c r="I340" s="144"/>
      <c r="J340" s="40"/>
      <c r="K340" s="40"/>
      <c r="L340" s="44"/>
      <c r="M340" s="250"/>
      <c r="N340" s="251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136</v>
      </c>
      <c r="AU340" s="17" t="s">
        <v>89</v>
      </c>
    </row>
    <row r="341" s="2" customFormat="1" ht="16.5" customHeight="1">
      <c r="A341" s="38"/>
      <c r="B341" s="39"/>
      <c r="C341" s="235" t="s">
        <v>417</v>
      </c>
      <c r="D341" s="235" t="s">
        <v>130</v>
      </c>
      <c r="E341" s="236" t="s">
        <v>418</v>
      </c>
      <c r="F341" s="237" t="s">
        <v>419</v>
      </c>
      <c r="G341" s="238" t="s">
        <v>414</v>
      </c>
      <c r="H341" s="239">
        <v>1</v>
      </c>
      <c r="I341" s="240"/>
      <c r="J341" s="241">
        <f>ROUND(I341*H341,2)</f>
        <v>0</v>
      </c>
      <c r="K341" s="237" t="s">
        <v>134</v>
      </c>
      <c r="L341" s="44"/>
      <c r="M341" s="242" t="s">
        <v>1</v>
      </c>
      <c r="N341" s="243" t="s">
        <v>44</v>
      </c>
      <c r="O341" s="91"/>
      <c r="P341" s="244">
        <f>O341*H341</f>
        <v>0</v>
      </c>
      <c r="Q341" s="244">
        <v>0</v>
      </c>
      <c r="R341" s="244">
        <f>Q341*H341</f>
        <v>0</v>
      </c>
      <c r="S341" s="244">
        <v>0</v>
      </c>
      <c r="T341" s="24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6" t="s">
        <v>415</v>
      </c>
      <c r="AT341" s="246" t="s">
        <v>130</v>
      </c>
      <c r="AU341" s="246" t="s">
        <v>89</v>
      </c>
      <c r="AY341" s="17" t="s">
        <v>128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7" t="s">
        <v>87</v>
      </c>
      <c r="BK341" s="247">
        <f>ROUND(I341*H341,2)</f>
        <v>0</v>
      </c>
      <c r="BL341" s="17" t="s">
        <v>415</v>
      </c>
      <c r="BM341" s="246" t="s">
        <v>420</v>
      </c>
    </row>
    <row r="342" s="2" customFormat="1">
      <c r="A342" s="38"/>
      <c r="B342" s="39"/>
      <c r="C342" s="40"/>
      <c r="D342" s="248" t="s">
        <v>136</v>
      </c>
      <c r="E342" s="40"/>
      <c r="F342" s="249" t="s">
        <v>419</v>
      </c>
      <c r="G342" s="40"/>
      <c r="H342" s="40"/>
      <c r="I342" s="144"/>
      <c r="J342" s="40"/>
      <c r="K342" s="40"/>
      <c r="L342" s="44"/>
      <c r="M342" s="250"/>
      <c r="N342" s="25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136</v>
      </c>
      <c r="AU342" s="17" t="s">
        <v>89</v>
      </c>
    </row>
    <row r="343" s="12" customFormat="1" ht="22.8" customHeight="1">
      <c r="A343" s="12"/>
      <c r="B343" s="219"/>
      <c r="C343" s="220"/>
      <c r="D343" s="221" t="s">
        <v>78</v>
      </c>
      <c r="E343" s="233" t="s">
        <v>421</v>
      </c>
      <c r="F343" s="233" t="s">
        <v>422</v>
      </c>
      <c r="G343" s="220"/>
      <c r="H343" s="220"/>
      <c r="I343" s="223"/>
      <c r="J343" s="234">
        <f>BK343</f>
        <v>0</v>
      </c>
      <c r="K343" s="220"/>
      <c r="L343" s="225"/>
      <c r="M343" s="226"/>
      <c r="N343" s="227"/>
      <c r="O343" s="227"/>
      <c r="P343" s="228">
        <f>SUM(P344:P345)</f>
        <v>0</v>
      </c>
      <c r="Q343" s="227"/>
      <c r="R343" s="228">
        <f>SUM(R344:R345)</f>
        <v>0</v>
      </c>
      <c r="S343" s="227"/>
      <c r="T343" s="229">
        <f>SUM(T344:T345)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0" t="s">
        <v>158</v>
      </c>
      <c r="AT343" s="231" t="s">
        <v>78</v>
      </c>
      <c r="AU343" s="231" t="s">
        <v>87</v>
      </c>
      <c r="AY343" s="230" t="s">
        <v>128</v>
      </c>
      <c r="BK343" s="232">
        <f>SUM(BK344:BK345)</f>
        <v>0</v>
      </c>
    </row>
    <row r="344" s="2" customFormat="1" ht="24" customHeight="1">
      <c r="A344" s="38"/>
      <c r="B344" s="39"/>
      <c r="C344" s="235" t="s">
        <v>269</v>
      </c>
      <c r="D344" s="235" t="s">
        <v>130</v>
      </c>
      <c r="E344" s="236" t="s">
        <v>423</v>
      </c>
      <c r="F344" s="237" t="s">
        <v>424</v>
      </c>
      <c r="G344" s="238" t="s">
        <v>414</v>
      </c>
      <c r="H344" s="239">
        <v>1</v>
      </c>
      <c r="I344" s="240"/>
      <c r="J344" s="241">
        <f>ROUND(I344*H344,2)</f>
        <v>0</v>
      </c>
      <c r="K344" s="237" t="s">
        <v>134</v>
      </c>
      <c r="L344" s="44"/>
      <c r="M344" s="242" t="s">
        <v>1</v>
      </c>
      <c r="N344" s="243" t="s">
        <v>44</v>
      </c>
      <c r="O344" s="91"/>
      <c r="P344" s="244">
        <f>O344*H344</f>
        <v>0</v>
      </c>
      <c r="Q344" s="244">
        <v>0</v>
      </c>
      <c r="R344" s="244">
        <f>Q344*H344</f>
        <v>0</v>
      </c>
      <c r="S344" s="244">
        <v>0</v>
      </c>
      <c r="T344" s="245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6" t="s">
        <v>415</v>
      </c>
      <c r="AT344" s="246" t="s">
        <v>130</v>
      </c>
      <c r="AU344" s="246" t="s">
        <v>89</v>
      </c>
      <c r="AY344" s="17" t="s">
        <v>128</v>
      </c>
      <c r="BE344" s="247">
        <f>IF(N344="základní",J344,0)</f>
        <v>0</v>
      </c>
      <c r="BF344" s="247">
        <f>IF(N344="snížená",J344,0)</f>
        <v>0</v>
      </c>
      <c r="BG344" s="247">
        <f>IF(N344="zákl. přenesená",J344,0)</f>
        <v>0</v>
      </c>
      <c r="BH344" s="247">
        <f>IF(N344="sníž. přenesená",J344,0)</f>
        <v>0</v>
      </c>
      <c r="BI344" s="247">
        <f>IF(N344="nulová",J344,0)</f>
        <v>0</v>
      </c>
      <c r="BJ344" s="17" t="s">
        <v>87</v>
      </c>
      <c r="BK344" s="247">
        <f>ROUND(I344*H344,2)</f>
        <v>0</v>
      </c>
      <c r="BL344" s="17" t="s">
        <v>415</v>
      </c>
      <c r="BM344" s="246" t="s">
        <v>425</v>
      </c>
    </row>
    <row r="345" s="2" customFormat="1">
      <c r="A345" s="38"/>
      <c r="B345" s="39"/>
      <c r="C345" s="40"/>
      <c r="D345" s="248" t="s">
        <v>136</v>
      </c>
      <c r="E345" s="40"/>
      <c r="F345" s="249" t="s">
        <v>424</v>
      </c>
      <c r="G345" s="40"/>
      <c r="H345" s="40"/>
      <c r="I345" s="144"/>
      <c r="J345" s="40"/>
      <c r="K345" s="40"/>
      <c r="L345" s="44"/>
      <c r="M345" s="250"/>
      <c r="N345" s="25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136</v>
      </c>
      <c r="AU345" s="17" t="s">
        <v>89</v>
      </c>
    </row>
    <row r="346" s="12" customFormat="1" ht="22.8" customHeight="1">
      <c r="A346" s="12"/>
      <c r="B346" s="219"/>
      <c r="C346" s="220"/>
      <c r="D346" s="221" t="s">
        <v>78</v>
      </c>
      <c r="E346" s="233" t="s">
        <v>426</v>
      </c>
      <c r="F346" s="233" t="s">
        <v>427</v>
      </c>
      <c r="G346" s="220"/>
      <c r="H346" s="220"/>
      <c r="I346" s="223"/>
      <c r="J346" s="234">
        <f>BK346</f>
        <v>0</v>
      </c>
      <c r="K346" s="220"/>
      <c r="L346" s="225"/>
      <c r="M346" s="226"/>
      <c r="N346" s="227"/>
      <c r="O346" s="227"/>
      <c r="P346" s="228">
        <f>SUM(P347:P348)</f>
        <v>0</v>
      </c>
      <c r="Q346" s="227"/>
      <c r="R346" s="228">
        <f>SUM(R347:R348)</f>
        <v>0</v>
      </c>
      <c r="S346" s="227"/>
      <c r="T346" s="229">
        <f>SUM(T347:T348)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30" t="s">
        <v>158</v>
      </c>
      <c r="AT346" s="231" t="s">
        <v>78</v>
      </c>
      <c r="AU346" s="231" t="s">
        <v>87</v>
      </c>
      <c r="AY346" s="230" t="s">
        <v>128</v>
      </c>
      <c r="BK346" s="232">
        <f>SUM(BK347:BK348)</f>
        <v>0</v>
      </c>
    </row>
    <row r="347" s="2" customFormat="1" ht="24" customHeight="1">
      <c r="A347" s="38"/>
      <c r="B347" s="39"/>
      <c r="C347" s="235" t="s">
        <v>428</v>
      </c>
      <c r="D347" s="235" t="s">
        <v>130</v>
      </c>
      <c r="E347" s="236" t="s">
        <v>429</v>
      </c>
      <c r="F347" s="237" t="s">
        <v>430</v>
      </c>
      <c r="G347" s="238" t="s">
        <v>414</v>
      </c>
      <c r="H347" s="239">
        <v>1</v>
      </c>
      <c r="I347" s="240"/>
      <c r="J347" s="241">
        <f>ROUND(I347*H347,2)</f>
        <v>0</v>
      </c>
      <c r="K347" s="237" t="s">
        <v>134</v>
      </c>
      <c r="L347" s="44"/>
      <c r="M347" s="242" t="s">
        <v>1</v>
      </c>
      <c r="N347" s="243" t="s">
        <v>44</v>
      </c>
      <c r="O347" s="91"/>
      <c r="P347" s="244">
        <f>O347*H347</f>
        <v>0</v>
      </c>
      <c r="Q347" s="244">
        <v>0</v>
      </c>
      <c r="R347" s="244">
        <f>Q347*H347</f>
        <v>0</v>
      </c>
      <c r="S347" s="244">
        <v>0</v>
      </c>
      <c r="T347" s="245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6" t="s">
        <v>415</v>
      </c>
      <c r="AT347" s="246" t="s">
        <v>130</v>
      </c>
      <c r="AU347" s="246" t="s">
        <v>89</v>
      </c>
      <c r="AY347" s="17" t="s">
        <v>128</v>
      </c>
      <c r="BE347" s="247">
        <f>IF(N347="základní",J347,0)</f>
        <v>0</v>
      </c>
      <c r="BF347" s="247">
        <f>IF(N347="snížená",J347,0)</f>
        <v>0</v>
      </c>
      <c r="BG347" s="247">
        <f>IF(N347="zákl. přenesená",J347,0)</f>
        <v>0</v>
      </c>
      <c r="BH347" s="247">
        <f>IF(N347="sníž. přenesená",J347,0)</f>
        <v>0</v>
      </c>
      <c r="BI347" s="247">
        <f>IF(N347="nulová",J347,0)</f>
        <v>0</v>
      </c>
      <c r="BJ347" s="17" t="s">
        <v>87</v>
      </c>
      <c r="BK347" s="247">
        <f>ROUND(I347*H347,2)</f>
        <v>0</v>
      </c>
      <c r="BL347" s="17" t="s">
        <v>415</v>
      </c>
      <c r="BM347" s="246" t="s">
        <v>431</v>
      </c>
    </row>
    <row r="348" s="2" customFormat="1">
      <c r="A348" s="38"/>
      <c r="B348" s="39"/>
      <c r="C348" s="40"/>
      <c r="D348" s="248" t="s">
        <v>136</v>
      </c>
      <c r="E348" s="40"/>
      <c r="F348" s="249" t="s">
        <v>430</v>
      </c>
      <c r="G348" s="40"/>
      <c r="H348" s="40"/>
      <c r="I348" s="144"/>
      <c r="J348" s="40"/>
      <c r="K348" s="40"/>
      <c r="L348" s="44"/>
      <c r="M348" s="294"/>
      <c r="N348" s="295"/>
      <c r="O348" s="296"/>
      <c r="P348" s="296"/>
      <c r="Q348" s="296"/>
      <c r="R348" s="296"/>
      <c r="S348" s="296"/>
      <c r="T348" s="297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136</v>
      </c>
      <c r="AU348" s="17" t="s">
        <v>89</v>
      </c>
    </row>
    <row r="349" s="2" customFormat="1" ht="6.96" customHeight="1">
      <c r="A349" s="38"/>
      <c r="B349" s="66"/>
      <c r="C349" s="67"/>
      <c r="D349" s="67"/>
      <c r="E349" s="67"/>
      <c r="F349" s="67"/>
      <c r="G349" s="67"/>
      <c r="H349" s="67"/>
      <c r="I349" s="183"/>
      <c r="J349" s="67"/>
      <c r="K349" s="67"/>
      <c r="L349" s="44"/>
      <c r="M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</row>
  </sheetData>
  <sheetProtection sheet="1" autoFilter="0" formatColumns="0" formatRows="0" objects="1" scenarios="1" spinCount="100000" saltValue="fOjWvthLXehyIL+LtQ+oiN41SZoP544vQcFLZV6+a2djjt7ssByGqqQuOz4qDxGXajPQCf6A7R5oEMOZPwrorg==" hashValue="SyDuyhk+08n0fJ/QkSJhOTk6B4b0TqINyXE0TAsNYjruEXVWvTYVuw3tE5V1TmRjEMHdmHvzGbvNFaw2WJb3Jw==" algorithmName="SHA-512" password="CFC5"/>
  <autoFilter ref="C127:K34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89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Šeberov - chodník ul.K Hrnčířům - Novákova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432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18.10.2019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433</v>
      </c>
      <c r="F21" s="38"/>
      <c r="G21" s="38"/>
      <c r="H21" s="38"/>
      <c r="I21" s="147" t="s">
        <v>28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433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39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41</v>
      </c>
      <c r="G32" s="38"/>
      <c r="H32" s="38"/>
      <c r="I32" s="159" t="s">
        <v>40</v>
      </c>
      <c r="J32" s="158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43</v>
      </c>
      <c r="E33" s="142" t="s">
        <v>44</v>
      </c>
      <c r="F33" s="161">
        <f>ROUND((SUM(BE125:BE278)),  2)</f>
        <v>0</v>
      </c>
      <c r="G33" s="38"/>
      <c r="H33" s="38"/>
      <c r="I33" s="162">
        <v>0.20999999999999999</v>
      </c>
      <c r="J33" s="161">
        <f>ROUND(((SUM(BE125:BE278))*I33),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61">
        <f>ROUND((SUM(BF125:BF278)),  2)</f>
        <v>0</v>
      </c>
      <c r="G34" s="38"/>
      <c r="H34" s="38"/>
      <c r="I34" s="162">
        <v>0.14999999999999999</v>
      </c>
      <c r="J34" s="161">
        <f>ROUND(((SUM(BF125:BF278))*I34),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61">
        <f>ROUND((SUM(BG125:BG278)),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61">
        <f>ROUND((SUM(BH125:BH278)),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61">
        <f>ROUND((SUM(BI125:BI278)),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49</v>
      </c>
      <c r="E39" s="165"/>
      <c r="F39" s="165"/>
      <c r="G39" s="166" t="s">
        <v>50</v>
      </c>
      <c r="H39" s="167" t="s">
        <v>51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52</v>
      </c>
      <c r="E50" s="172"/>
      <c r="F50" s="172"/>
      <c r="G50" s="171" t="s">
        <v>53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7"/>
      <c r="J61" s="178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56</v>
      </c>
      <c r="E65" s="179"/>
      <c r="F65" s="179"/>
      <c r="G65" s="171" t="s">
        <v>57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7"/>
      <c r="J76" s="178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Šeberov - chodník ul.K Hrnčířům - Novákova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Osvětlení přechodu pro chodce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 Hrnčířům a Novákova</v>
      </c>
      <c r="G89" s="40"/>
      <c r="H89" s="40"/>
      <c r="I89" s="147" t="s">
        <v>22</v>
      </c>
      <c r="J89" s="79" t="str">
        <f>IF(J12="","",J12)</f>
        <v>18.10.2019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Úřad městské části Praha – Šeberov</v>
      </c>
      <c r="G91" s="40"/>
      <c r="H91" s="40"/>
      <c r="I91" s="147" t="s">
        <v>32</v>
      </c>
      <c r="J91" s="36" t="str">
        <f>E21</f>
        <v>Ing. Josef Hájek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Josef Hájek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434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435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436</v>
      </c>
      <c r="E99" s="203"/>
      <c r="F99" s="203"/>
      <c r="G99" s="203"/>
      <c r="H99" s="203"/>
      <c r="I99" s="204"/>
      <c r="J99" s="205">
        <f>J172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437</v>
      </c>
      <c r="E100" s="203"/>
      <c r="F100" s="203"/>
      <c r="G100" s="203"/>
      <c r="H100" s="203"/>
      <c r="I100" s="204"/>
      <c r="J100" s="205">
        <f>J189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438</v>
      </c>
      <c r="E101" s="203"/>
      <c r="F101" s="203"/>
      <c r="G101" s="203"/>
      <c r="H101" s="203"/>
      <c r="I101" s="204"/>
      <c r="J101" s="205">
        <f>J246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439</v>
      </c>
      <c r="E102" s="203"/>
      <c r="F102" s="203"/>
      <c r="G102" s="203"/>
      <c r="H102" s="203"/>
      <c r="I102" s="204"/>
      <c r="J102" s="205">
        <f>J251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440</v>
      </c>
      <c r="E103" s="203"/>
      <c r="F103" s="203"/>
      <c r="G103" s="203"/>
      <c r="H103" s="203"/>
      <c r="I103" s="204"/>
      <c r="J103" s="205">
        <f>J260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109</v>
      </c>
      <c r="E104" s="196"/>
      <c r="F104" s="196"/>
      <c r="G104" s="196"/>
      <c r="H104" s="196"/>
      <c r="I104" s="197"/>
      <c r="J104" s="198">
        <f>J275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111</v>
      </c>
      <c r="E105" s="203"/>
      <c r="F105" s="203"/>
      <c r="G105" s="203"/>
      <c r="H105" s="203"/>
      <c r="I105" s="204"/>
      <c r="J105" s="205">
        <f>J276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Šeberov - chodník ul.K Hrnčířům - Novákova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401 - Osvětlení přechodu pro chodce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ul. K Hrnčířům a Novákova</v>
      </c>
      <c r="G119" s="40"/>
      <c r="H119" s="40"/>
      <c r="I119" s="147" t="s">
        <v>22</v>
      </c>
      <c r="J119" s="79" t="str">
        <f>IF(J12="","",J12)</f>
        <v>18.10.2019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Úřad městské části Praha – Šeberov</v>
      </c>
      <c r="G121" s="40"/>
      <c r="H121" s="40"/>
      <c r="I121" s="147" t="s">
        <v>32</v>
      </c>
      <c r="J121" s="36" t="str">
        <f>E21</f>
        <v>Ing. Josef Hájek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147" t="s">
        <v>37</v>
      </c>
      <c r="J122" s="36" t="str">
        <f>E24</f>
        <v>Ing. Josef Hájek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114</v>
      </c>
      <c r="D124" s="210" t="s">
        <v>64</v>
      </c>
      <c r="E124" s="210" t="s">
        <v>60</v>
      </c>
      <c r="F124" s="210" t="s">
        <v>61</v>
      </c>
      <c r="G124" s="210" t="s">
        <v>115</v>
      </c>
      <c r="H124" s="210" t="s">
        <v>116</v>
      </c>
      <c r="I124" s="211" t="s">
        <v>117</v>
      </c>
      <c r="J124" s="210" t="s">
        <v>98</v>
      </c>
      <c r="K124" s="212" t="s">
        <v>118</v>
      </c>
      <c r="L124" s="213"/>
      <c r="M124" s="100" t="s">
        <v>1</v>
      </c>
      <c r="N124" s="101" t="s">
        <v>43</v>
      </c>
      <c r="O124" s="101" t="s">
        <v>119</v>
      </c>
      <c r="P124" s="101" t="s">
        <v>120</v>
      </c>
      <c r="Q124" s="101" t="s">
        <v>121</v>
      </c>
      <c r="R124" s="101" t="s">
        <v>122</v>
      </c>
      <c r="S124" s="101" t="s">
        <v>123</v>
      </c>
      <c r="T124" s="102" t="s">
        <v>124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125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P126+P275</f>
        <v>0</v>
      </c>
      <c r="Q125" s="104"/>
      <c r="R125" s="216">
        <f>R126+R275</f>
        <v>0</v>
      </c>
      <c r="S125" s="104"/>
      <c r="T125" s="217">
        <f>T126+T275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100</v>
      </c>
      <c r="BK125" s="218">
        <f>BK126+BK275</f>
        <v>0</v>
      </c>
    </row>
    <row r="126" s="12" customFormat="1" ht="25.92" customHeight="1">
      <c r="A126" s="12"/>
      <c r="B126" s="219"/>
      <c r="C126" s="220"/>
      <c r="D126" s="221" t="s">
        <v>78</v>
      </c>
      <c r="E126" s="222" t="s">
        <v>441</v>
      </c>
      <c r="F126" s="222" t="s">
        <v>442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P127+P172+P189+P246+P251+P260</f>
        <v>0</v>
      </c>
      <c r="Q126" s="227"/>
      <c r="R126" s="228">
        <f>R127+R172+R189+R246+R251+R260</f>
        <v>0</v>
      </c>
      <c r="S126" s="227"/>
      <c r="T126" s="229">
        <f>T127+T172+T189+T246+T251+T260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87</v>
      </c>
      <c r="AT126" s="231" t="s">
        <v>78</v>
      </c>
      <c r="AU126" s="231" t="s">
        <v>79</v>
      </c>
      <c r="AY126" s="230" t="s">
        <v>128</v>
      </c>
      <c r="BK126" s="232">
        <f>BK127+BK172+BK189+BK246+BK251+BK260</f>
        <v>0</v>
      </c>
    </row>
    <row r="127" s="12" customFormat="1" ht="22.8" customHeight="1">
      <c r="A127" s="12"/>
      <c r="B127" s="219"/>
      <c r="C127" s="220"/>
      <c r="D127" s="221" t="s">
        <v>78</v>
      </c>
      <c r="E127" s="233" t="s">
        <v>443</v>
      </c>
      <c r="F127" s="233" t="s">
        <v>444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SUM(P128:P171)</f>
        <v>0</v>
      </c>
      <c r="Q127" s="227"/>
      <c r="R127" s="228">
        <f>SUM(R128:R171)</f>
        <v>0</v>
      </c>
      <c r="S127" s="227"/>
      <c r="T127" s="229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135</v>
      </c>
      <c r="AT127" s="231" t="s">
        <v>78</v>
      </c>
      <c r="AU127" s="231" t="s">
        <v>87</v>
      </c>
      <c r="AY127" s="230" t="s">
        <v>128</v>
      </c>
      <c r="BK127" s="232">
        <f>SUM(BK128:BK171)</f>
        <v>0</v>
      </c>
    </row>
    <row r="128" s="2" customFormat="1" ht="24" customHeight="1">
      <c r="A128" s="38"/>
      <c r="B128" s="39"/>
      <c r="C128" s="235" t="s">
        <v>87</v>
      </c>
      <c r="D128" s="235" t="s">
        <v>130</v>
      </c>
      <c r="E128" s="236" t="s">
        <v>445</v>
      </c>
      <c r="F128" s="237" t="s">
        <v>446</v>
      </c>
      <c r="G128" s="238" t="s">
        <v>1</v>
      </c>
      <c r="H128" s="239">
        <v>1</v>
      </c>
      <c r="I128" s="240"/>
      <c r="J128" s="241">
        <f>ROUND(I128*H128,2)</f>
        <v>0</v>
      </c>
      <c r="K128" s="237" t="s">
        <v>1</v>
      </c>
      <c r="L128" s="44"/>
      <c r="M128" s="242" t="s">
        <v>1</v>
      </c>
      <c r="N128" s="243" t="s">
        <v>44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135</v>
      </c>
      <c r="AT128" s="246" t="s">
        <v>130</v>
      </c>
      <c r="AU128" s="246" t="s">
        <v>89</v>
      </c>
      <c r="AY128" s="17" t="s">
        <v>128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87</v>
      </c>
      <c r="BK128" s="247">
        <f>ROUND(I128*H128,2)</f>
        <v>0</v>
      </c>
      <c r="BL128" s="17" t="s">
        <v>135</v>
      </c>
      <c r="BM128" s="246" t="s">
        <v>447</v>
      </c>
    </row>
    <row r="129" s="2" customFormat="1">
      <c r="A129" s="38"/>
      <c r="B129" s="39"/>
      <c r="C129" s="40"/>
      <c r="D129" s="248" t="s">
        <v>136</v>
      </c>
      <c r="E129" s="40"/>
      <c r="F129" s="249" t="s">
        <v>446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89</v>
      </c>
    </row>
    <row r="130" s="2" customFormat="1" ht="24" customHeight="1">
      <c r="A130" s="38"/>
      <c r="B130" s="39"/>
      <c r="C130" s="235" t="s">
        <v>89</v>
      </c>
      <c r="D130" s="235" t="s">
        <v>130</v>
      </c>
      <c r="E130" s="236" t="s">
        <v>448</v>
      </c>
      <c r="F130" s="237" t="s">
        <v>449</v>
      </c>
      <c r="G130" s="238" t="s">
        <v>1</v>
      </c>
      <c r="H130" s="239">
        <v>1</v>
      </c>
      <c r="I130" s="240"/>
      <c r="J130" s="241">
        <f>ROUND(I130*H130,2)</f>
        <v>0</v>
      </c>
      <c r="K130" s="237" t="s">
        <v>1</v>
      </c>
      <c r="L130" s="44"/>
      <c r="M130" s="242" t="s">
        <v>1</v>
      </c>
      <c r="N130" s="243" t="s">
        <v>44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135</v>
      </c>
      <c r="AT130" s="246" t="s">
        <v>130</v>
      </c>
      <c r="AU130" s="246" t="s">
        <v>89</v>
      </c>
      <c r="AY130" s="17" t="s">
        <v>128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87</v>
      </c>
      <c r="BK130" s="247">
        <f>ROUND(I130*H130,2)</f>
        <v>0</v>
      </c>
      <c r="BL130" s="17" t="s">
        <v>135</v>
      </c>
      <c r="BM130" s="246" t="s">
        <v>450</v>
      </c>
    </row>
    <row r="131" s="2" customFormat="1">
      <c r="A131" s="38"/>
      <c r="B131" s="39"/>
      <c r="C131" s="40"/>
      <c r="D131" s="248" t="s">
        <v>136</v>
      </c>
      <c r="E131" s="40"/>
      <c r="F131" s="249" t="s">
        <v>449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89</v>
      </c>
    </row>
    <row r="132" s="2" customFormat="1" ht="16.5" customHeight="1">
      <c r="A132" s="38"/>
      <c r="B132" s="39"/>
      <c r="C132" s="235" t="s">
        <v>147</v>
      </c>
      <c r="D132" s="235" t="s">
        <v>130</v>
      </c>
      <c r="E132" s="236" t="s">
        <v>451</v>
      </c>
      <c r="F132" s="237" t="s">
        <v>452</v>
      </c>
      <c r="G132" s="238" t="s">
        <v>1</v>
      </c>
      <c r="H132" s="239">
        <v>2</v>
      </c>
      <c r="I132" s="240"/>
      <c r="J132" s="241">
        <f>ROUND(I132*H132,2)</f>
        <v>0</v>
      </c>
      <c r="K132" s="237" t="s">
        <v>1</v>
      </c>
      <c r="L132" s="44"/>
      <c r="M132" s="242" t="s">
        <v>1</v>
      </c>
      <c r="N132" s="243" t="s">
        <v>44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135</v>
      </c>
      <c r="AT132" s="246" t="s">
        <v>130</v>
      </c>
      <c r="AU132" s="246" t="s">
        <v>89</v>
      </c>
      <c r="AY132" s="17" t="s">
        <v>128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87</v>
      </c>
      <c r="BK132" s="247">
        <f>ROUND(I132*H132,2)</f>
        <v>0</v>
      </c>
      <c r="BL132" s="17" t="s">
        <v>135</v>
      </c>
      <c r="BM132" s="246" t="s">
        <v>453</v>
      </c>
    </row>
    <row r="133" s="2" customFormat="1">
      <c r="A133" s="38"/>
      <c r="B133" s="39"/>
      <c r="C133" s="40"/>
      <c r="D133" s="248" t="s">
        <v>136</v>
      </c>
      <c r="E133" s="40"/>
      <c r="F133" s="249" t="s">
        <v>452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89</v>
      </c>
    </row>
    <row r="134" s="2" customFormat="1" ht="16.5" customHeight="1">
      <c r="A134" s="38"/>
      <c r="B134" s="39"/>
      <c r="C134" s="235" t="s">
        <v>135</v>
      </c>
      <c r="D134" s="235" t="s">
        <v>130</v>
      </c>
      <c r="E134" s="236" t="s">
        <v>454</v>
      </c>
      <c r="F134" s="237" t="s">
        <v>455</v>
      </c>
      <c r="G134" s="238" t="s">
        <v>1</v>
      </c>
      <c r="H134" s="239">
        <v>2</v>
      </c>
      <c r="I134" s="240"/>
      <c r="J134" s="241">
        <f>ROUND(I134*H134,2)</f>
        <v>0</v>
      </c>
      <c r="K134" s="237" t="s">
        <v>1</v>
      </c>
      <c r="L134" s="44"/>
      <c r="M134" s="242" t="s">
        <v>1</v>
      </c>
      <c r="N134" s="243" t="s">
        <v>44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135</v>
      </c>
      <c r="AT134" s="246" t="s">
        <v>130</v>
      </c>
      <c r="AU134" s="246" t="s">
        <v>89</v>
      </c>
      <c r="AY134" s="17" t="s">
        <v>128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87</v>
      </c>
      <c r="BK134" s="247">
        <f>ROUND(I134*H134,2)</f>
        <v>0</v>
      </c>
      <c r="BL134" s="17" t="s">
        <v>135</v>
      </c>
      <c r="BM134" s="246" t="s">
        <v>456</v>
      </c>
    </row>
    <row r="135" s="2" customFormat="1">
      <c r="A135" s="38"/>
      <c r="B135" s="39"/>
      <c r="C135" s="40"/>
      <c r="D135" s="248" t="s">
        <v>136</v>
      </c>
      <c r="E135" s="40"/>
      <c r="F135" s="249" t="s">
        <v>455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89</v>
      </c>
    </row>
    <row r="136" s="2" customFormat="1" ht="16.5" customHeight="1">
      <c r="A136" s="38"/>
      <c r="B136" s="39"/>
      <c r="C136" s="235" t="s">
        <v>158</v>
      </c>
      <c r="D136" s="235" t="s">
        <v>130</v>
      </c>
      <c r="E136" s="236" t="s">
        <v>457</v>
      </c>
      <c r="F136" s="237" t="s">
        <v>458</v>
      </c>
      <c r="G136" s="238" t="s">
        <v>1</v>
      </c>
      <c r="H136" s="239">
        <v>1</v>
      </c>
      <c r="I136" s="240"/>
      <c r="J136" s="241">
        <f>ROUND(I136*H136,2)</f>
        <v>0</v>
      </c>
      <c r="K136" s="237" t="s">
        <v>1</v>
      </c>
      <c r="L136" s="44"/>
      <c r="M136" s="242" t="s">
        <v>1</v>
      </c>
      <c r="N136" s="243" t="s">
        <v>44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135</v>
      </c>
      <c r="AT136" s="246" t="s">
        <v>130</v>
      </c>
      <c r="AU136" s="246" t="s">
        <v>89</v>
      </c>
      <c r="AY136" s="17" t="s">
        <v>128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87</v>
      </c>
      <c r="BK136" s="247">
        <f>ROUND(I136*H136,2)</f>
        <v>0</v>
      </c>
      <c r="BL136" s="17" t="s">
        <v>135</v>
      </c>
      <c r="BM136" s="246" t="s">
        <v>459</v>
      </c>
    </row>
    <row r="137" s="2" customFormat="1">
      <c r="A137" s="38"/>
      <c r="B137" s="39"/>
      <c r="C137" s="40"/>
      <c r="D137" s="248" t="s">
        <v>136</v>
      </c>
      <c r="E137" s="40"/>
      <c r="F137" s="249" t="s">
        <v>458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136</v>
      </c>
      <c r="AU137" s="17" t="s">
        <v>89</v>
      </c>
    </row>
    <row r="138" s="2" customFormat="1" ht="16.5" customHeight="1">
      <c r="A138" s="38"/>
      <c r="B138" s="39"/>
      <c r="C138" s="235" t="s">
        <v>150</v>
      </c>
      <c r="D138" s="235" t="s">
        <v>130</v>
      </c>
      <c r="E138" s="236" t="s">
        <v>457</v>
      </c>
      <c r="F138" s="237" t="s">
        <v>458</v>
      </c>
      <c r="G138" s="238" t="s">
        <v>1</v>
      </c>
      <c r="H138" s="239">
        <v>2</v>
      </c>
      <c r="I138" s="240"/>
      <c r="J138" s="241">
        <f>ROUND(I138*H138,2)</f>
        <v>0</v>
      </c>
      <c r="K138" s="237" t="s">
        <v>1</v>
      </c>
      <c r="L138" s="44"/>
      <c r="M138" s="242" t="s">
        <v>1</v>
      </c>
      <c r="N138" s="243" t="s">
        <v>44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135</v>
      </c>
      <c r="AT138" s="246" t="s">
        <v>130</v>
      </c>
      <c r="AU138" s="246" t="s">
        <v>89</v>
      </c>
      <c r="AY138" s="17" t="s">
        <v>128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87</v>
      </c>
      <c r="BK138" s="247">
        <f>ROUND(I138*H138,2)</f>
        <v>0</v>
      </c>
      <c r="BL138" s="17" t="s">
        <v>135</v>
      </c>
      <c r="BM138" s="246" t="s">
        <v>460</v>
      </c>
    </row>
    <row r="139" s="2" customFormat="1">
      <c r="A139" s="38"/>
      <c r="B139" s="39"/>
      <c r="C139" s="40"/>
      <c r="D139" s="248" t="s">
        <v>136</v>
      </c>
      <c r="E139" s="40"/>
      <c r="F139" s="249" t="s">
        <v>458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89</v>
      </c>
    </row>
    <row r="140" s="2" customFormat="1" ht="16.5" customHeight="1">
      <c r="A140" s="38"/>
      <c r="B140" s="39"/>
      <c r="C140" s="235" t="s">
        <v>167</v>
      </c>
      <c r="D140" s="235" t="s">
        <v>130</v>
      </c>
      <c r="E140" s="236" t="s">
        <v>461</v>
      </c>
      <c r="F140" s="237" t="s">
        <v>462</v>
      </c>
      <c r="G140" s="238" t="s">
        <v>1</v>
      </c>
      <c r="H140" s="239">
        <v>2</v>
      </c>
      <c r="I140" s="240"/>
      <c r="J140" s="241">
        <f>ROUND(I140*H140,2)</f>
        <v>0</v>
      </c>
      <c r="K140" s="237" t="s">
        <v>1</v>
      </c>
      <c r="L140" s="44"/>
      <c r="M140" s="242" t="s">
        <v>1</v>
      </c>
      <c r="N140" s="243" t="s">
        <v>44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135</v>
      </c>
      <c r="AT140" s="246" t="s">
        <v>130</v>
      </c>
      <c r="AU140" s="246" t="s">
        <v>89</v>
      </c>
      <c r="AY140" s="17" t="s">
        <v>128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87</v>
      </c>
      <c r="BK140" s="247">
        <f>ROUND(I140*H140,2)</f>
        <v>0</v>
      </c>
      <c r="BL140" s="17" t="s">
        <v>135</v>
      </c>
      <c r="BM140" s="246" t="s">
        <v>463</v>
      </c>
    </row>
    <row r="141" s="2" customFormat="1">
      <c r="A141" s="38"/>
      <c r="B141" s="39"/>
      <c r="C141" s="40"/>
      <c r="D141" s="248" t="s">
        <v>136</v>
      </c>
      <c r="E141" s="40"/>
      <c r="F141" s="249" t="s">
        <v>462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136</v>
      </c>
      <c r="AU141" s="17" t="s">
        <v>89</v>
      </c>
    </row>
    <row r="142" s="2" customFormat="1" ht="16.5" customHeight="1">
      <c r="A142" s="38"/>
      <c r="B142" s="39"/>
      <c r="C142" s="235" t="s">
        <v>155</v>
      </c>
      <c r="D142" s="235" t="s">
        <v>130</v>
      </c>
      <c r="E142" s="236" t="s">
        <v>461</v>
      </c>
      <c r="F142" s="237" t="s">
        <v>462</v>
      </c>
      <c r="G142" s="238" t="s">
        <v>1</v>
      </c>
      <c r="H142" s="239">
        <v>2</v>
      </c>
      <c r="I142" s="240"/>
      <c r="J142" s="241">
        <f>ROUND(I142*H142,2)</f>
        <v>0</v>
      </c>
      <c r="K142" s="237" t="s">
        <v>1</v>
      </c>
      <c r="L142" s="44"/>
      <c r="M142" s="242" t="s">
        <v>1</v>
      </c>
      <c r="N142" s="243" t="s">
        <v>44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135</v>
      </c>
      <c r="AT142" s="246" t="s">
        <v>130</v>
      </c>
      <c r="AU142" s="246" t="s">
        <v>89</v>
      </c>
      <c r="AY142" s="17" t="s">
        <v>128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87</v>
      </c>
      <c r="BK142" s="247">
        <f>ROUND(I142*H142,2)</f>
        <v>0</v>
      </c>
      <c r="BL142" s="17" t="s">
        <v>135</v>
      </c>
      <c r="BM142" s="246" t="s">
        <v>464</v>
      </c>
    </row>
    <row r="143" s="2" customFormat="1">
      <c r="A143" s="38"/>
      <c r="B143" s="39"/>
      <c r="C143" s="40"/>
      <c r="D143" s="248" t="s">
        <v>136</v>
      </c>
      <c r="E143" s="40"/>
      <c r="F143" s="249" t="s">
        <v>462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89</v>
      </c>
    </row>
    <row r="144" s="2" customFormat="1" ht="24" customHeight="1">
      <c r="A144" s="38"/>
      <c r="B144" s="39"/>
      <c r="C144" s="235" t="s">
        <v>177</v>
      </c>
      <c r="D144" s="235" t="s">
        <v>130</v>
      </c>
      <c r="E144" s="236" t="s">
        <v>465</v>
      </c>
      <c r="F144" s="237" t="s">
        <v>466</v>
      </c>
      <c r="G144" s="238" t="s">
        <v>1</v>
      </c>
      <c r="H144" s="239">
        <v>2</v>
      </c>
      <c r="I144" s="240"/>
      <c r="J144" s="241">
        <f>ROUND(I144*H144,2)</f>
        <v>0</v>
      </c>
      <c r="K144" s="237" t="s">
        <v>1</v>
      </c>
      <c r="L144" s="44"/>
      <c r="M144" s="242" t="s">
        <v>1</v>
      </c>
      <c r="N144" s="243" t="s">
        <v>44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135</v>
      </c>
      <c r="AT144" s="246" t="s">
        <v>130</v>
      </c>
      <c r="AU144" s="246" t="s">
        <v>89</v>
      </c>
      <c r="AY144" s="17" t="s">
        <v>128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87</v>
      </c>
      <c r="BK144" s="247">
        <f>ROUND(I144*H144,2)</f>
        <v>0</v>
      </c>
      <c r="BL144" s="17" t="s">
        <v>135</v>
      </c>
      <c r="BM144" s="246" t="s">
        <v>467</v>
      </c>
    </row>
    <row r="145" s="2" customFormat="1">
      <c r="A145" s="38"/>
      <c r="B145" s="39"/>
      <c r="C145" s="40"/>
      <c r="D145" s="248" t="s">
        <v>136</v>
      </c>
      <c r="E145" s="40"/>
      <c r="F145" s="249" t="s">
        <v>466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89</v>
      </c>
    </row>
    <row r="146" s="2" customFormat="1" ht="16.5" customHeight="1">
      <c r="A146" s="38"/>
      <c r="B146" s="39"/>
      <c r="C146" s="235" t="s">
        <v>162</v>
      </c>
      <c r="D146" s="235" t="s">
        <v>130</v>
      </c>
      <c r="E146" s="236" t="s">
        <v>468</v>
      </c>
      <c r="F146" s="237" t="s">
        <v>469</v>
      </c>
      <c r="G146" s="238" t="s">
        <v>1</v>
      </c>
      <c r="H146" s="239">
        <v>2</v>
      </c>
      <c r="I146" s="240"/>
      <c r="J146" s="241">
        <f>ROUND(I146*H146,2)</f>
        <v>0</v>
      </c>
      <c r="K146" s="237" t="s">
        <v>1</v>
      </c>
      <c r="L146" s="44"/>
      <c r="M146" s="242" t="s">
        <v>1</v>
      </c>
      <c r="N146" s="243" t="s">
        <v>44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135</v>
      </c>
      <c r="AT146" s="246" t="s">
        <v>130</v>
      </c>
      <c r="AU146" s="246" t="s">
        <v>89</v>
      </c>
      <c r="AY146" s="17" t="s">
        <v>128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87</v>
      </c>
      <c r="BK146" s="247">
        <f>ROUND(I146*H146,2)</f>
        <v>0</v>
      </c>
      <c r="BL146" s="17" t="s">
        <v>135</v>
      </c>
      <c r="BM146" s="246" t="s">
        <v>470</v>
      </c>
    </row>
    <row r="147" s="2" customFormat="1">
      <c r="A147" s="38"/>
      <c r="B147" s="39"/>
      <c r="C147" s="40"/>
      <c r="D147" s="248" t="s">
        <v>136</v>
      </c>
      <c r="E147" s="40"/>
      <c r="F147" s="249" t="s">
        <v>469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136</v>
      </c>
      <c r="AU147" s="17" t="s">
        <v>89</v>
      </c>
    </row>
    <row r="148" s="2" customFormat="1" ht="24" customHeight="1">
      <c r="A148" s="38"/>
      <c r="B148" s="39"/>
      <c r="C148" s="235" t="s">
        <v>186</v>
      </c>
      <c r="D148" s="235" t="s">
        <v>130</v>
      </c>
      <c r="E148" s="236" t="s">
        <v>471</v>
      </c>
      <c r="F148" s="237" t="s">
        <v>472</v>
      </c>
      <c r="G148" s="238" t="s">
        <v>1</v>
      </c>
      <c r="H148" s="239">
        <v>2</v>
      </c>
      <c r="I148" s="240"/>
      <c r="J148" s="241">
        <f>ROUND(I148*H148,2)</f>
        <v>0</v>
      </c>
      <c r="K148" s="237" t="s">
        <v>1</v>
      </c>
      <c r="L148" s="44"/>
      <c r="M148" s="242" t="s">
        <v>1</v>
      </c>
      <c r="N148" s="243" t="s">
        <v>44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135</v>
      </c>
      <c r="AT148" s="246" t="s">
        <v>130</v>
      </c>
      <c r="AU148" s="246" t="s">
        <v>89</v>
      </c>
      <c r="AY148" s="17" t="s">
        <v>128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87</v>
      </c>
      <c r="BK148" s="247">
        <f>ROUND(I148*H148,2)</f>
        <v>0</v>
      </c>
      <c r="BL148" s="17" t="s">
        <v>135</v>
      </c>
      <c r="BM148" s="246" t="s">
        <v>473</v>
      </c>
    </row>
    <row r="149" s="2" customFormat="1">
      <c r="A149" s="38"/>
      <c r="B149" s="39"/>
      <c r="C149" s="40"/>
      <c r="D149" s="248" t="s">
        <v>136</v>
      </c>
      <c r="E149" s="40"/>
      <c r="F149" s="249" t="s">
        <v>472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89</v>
      </c>
    </row>
    <row r="150" s="2" customFormat="1" ht="24" customHeight="1">
      <c r="A150" s="38"/>
      <c r="B150" s="39"/>
      <c r="C150" s="235" t="s">
        <v>165</v>
      </c>
      <c r="D150" s="235" t="s">
        <v>130</v>
      </c>
      <c r="E150" s="236" t="s">
        <v>474</v>
      </c>
      <c r="F150" s="237" t="s">
        <v>475</v>
      </c>
      <c r="G150" s="238" t="s">
        <v>1</v>
      </c>
      <c r="H150" s="239">
        <v>1</v>
      </c>
      <c r="I150" s="240"/>
      <c r="J150" s="241">
        <f>ROUND(I150*H150,2)</f>
        <v>0</v>
      </c>
      <c r="K150" s="237" t="s">
        <v>1</v>
      </c>
      <c r="L150" s="44"/>
      <c r="M150" s="242" t="s">
        <v>1</v>
      </c>
      <c r="N150" s="243" t="s">
        <v>44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135</v>
      </c>
      <c r="AT150" s="246" t="s">
        <v>130</v>
      </c>
      <c r="AU150" s="246" t="s">
        <v>89</v>
      </c>
      <c r="AY150" s="17" t="s">
        <v>128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87</v>
      </c>
      <c r="BK150" s="247">
        <f>ROUND(I150*H150,2)</f>
        <v>0</v>
      </c>
      <c r="BL150" s="17" t="s">
        <v>135</v>
      </c>
      <c r="BM150" s="246" t="s">
        <v>476</v>
      </c>
    </row>
    <row r="151" s="2" customFormat="1">
      <c r="A151" s="38"/>
      <c r="B151" s="39"/>
      <c r="C151" s="40"/>
      <c r="D151" s="248" t="s">
        <v>136</v>
      </c>
      <c r="E151" s="40"/>
      <c r="F151" s="249" t="s">
        <v>475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136</v>
      </c>
      <c r="AU151" s="17" t="s">
        <v>89</v>
      </c>
    </row>
    <row r="152" s="2" customFormat="1" ht="16.5" customHeight="1">
      <c r="A152" s="38"/>
      <c r="B152" s="39"/>
      <c r="C152" s="235" t="s">
        <v>197</v>
      </c>
      <c r="D152" s="235" t="s">
        <v>130</v>
      </c>
      <c r="E152" s="236" t="s">
        <v>477</v>
      </c>
      <c r="F152" s="237" t="s">
        <v>478</v>
      </c>
      <c r="G152" s="238" t="s">
        <v>1</v>
      </c>
      <c r="H152" s="239">
        <v>2</v>
      </c>
      <c r="I152" s="240"/>
      <c r="J152" s="241">
        <f>ROUND(I152*H152,2)</f>
        <v>0</v>
      </c>
      <c r="K152" s="237" t="s">
        <v>1</v>
      </c>
      <c r="L152" s="44"/>
      <c r="M152" s="242" t="s">
        <v>1</v>
      </c>
      <c r="N152" s="243" t="s">
        <v>44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135</v>
      </c>
      <c r="AT152" s="246" t="s">
        <v>130</v>
      </c>
      <c r="AU152" s="246" t="s">
        <v>89</v>
      </c>
      <c r="AY152" s="17" t="s">
        <v>128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87</v>
      </c>
      <c r="BK152" s="247">
        <f>ROUND(I152*H152,2)</f>
        <v>0</v>
      </c>
      <c r="BL152" s="17" t="s">
        <v>135</v>
      </c>
      <c r="BM152" s="246" t="s">
        <v>479</v>
      </c>
    </row>
    <row r="153" s="2" customFormat="1">
      <c r="A153" s="38"/>
      <c r="B153" s="39"/>
      <c r="C153" s="40"/>
      <c r="D153" s="248" t="s">
        <v>136</v>
      </c>
      <c r="E153" s="40"/>
      <c r="F153" s="249" t="s">
        <v>478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136</v>
      </c>
      <c r="AU153" s="17" t="s">
        <v>89</v>
      </c>
    </row>
    <row r="154" s="2" customFormat="1" ht="24" customHeight="1">
      <c r="A154" s="38"/>
      <c r="B154" s="39"/>
      <c r="C154" s="235" t="s">
        <v>170</v>
      </c>
      <c r="D154" s="235" t="s">
        <v>130</v>
      </c>
      <c r="E154" s="236" t="s">
        <v>480</v>
      </c>
      <c r="F154" s="237" t="s">
        <v>481</v>
      </c>
      <c r="G154" s="238" t="s">
        <v>1</v>
      </c>
      <c r="H154" s="239">
        <v>1</v>
      </c>
      <c r="I154" s="240"/>
      <c r="J154" s="241">
        <f>ROUND(I154*H154,2)</f>
        <v>0</v>
      </c>
      <c r="K154" s="237" t="s">
        <v>1</v>
      </c>
      <c r="L154" s="44"/>
      <c r="M154" s="242" t="s">
        <v>1</v>
      </c>
      <c r="N154" s="243" t="s">
        <v>44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135</v>
      </c>
      <c r="AT154" s="246" t="s">
        <v>130</v>
      </c>
      <c r="AU154" s="246" t="s">
        <v>89</v>
      </c>
      <c r="AY154" s="17" t="s">
        <v>128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87</v>
      </c>
      <c r="BK154" s="247">
        <f>ROUND(I154*H154,2)</f>
        <v>0</v>
      </c>
      <c r="BL154" s="17" t="s">
        <v>135</v>
      </c>
      <c r="BM154" s="246" t="s">
        <v>482</v>
      </c>
    </row>
    <row r="155" s="2" customFormat="1">
      <c r="A155" s="38"/>
      <c r="B155" s="39"/>
      <c r="C155" s="40"/>
      <c r="D155" s="248" t="s">
        <v>136</v>
      </c>
      <c r="E155" s="40"/>
      <c r="F155" s="249" t="s">
        <v>481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89</v>
      </c>
    </row>
    <row r="156" s="2" customFormat="1" ht="24" customHeight="1">
      <c r="A156" s="38"/>
      <c r="B156" s="39"/>
      <c r="C156" s="235" t="s">
        <v>8</v>
      </c>
      <c r="D156" s="235" t="s">
        <v>130</v>
      </c>
      <c r="E156" s="236" t="s">
        <v>483</v>
      </c>
      <c r="F156" s="237" t="s">
        <v>484</v>
      </c>
      <c r="G156" s="238" t="s">
        <v>1</v>
      </c>
      <c r="H156" s="239">
        <v>1</v>
      </c>
      <c r="I156" s="240"/>
      <c r="J156" s="241">
        <f>ROUND(I156*H156,2)</f>
        <v>0</v>
      </c>
      <c r="K156" s="237" t="s">
        <v>1</v>
      </c>
      <c r="L156" s="44"/>
      <c r="M156" s="242" t="s">
        <v>1</v>
      </c>
      <c r="N156" s="243" t="s">
        <v>44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135</v>
      </c>
      <c r="AT156" s="246" t="s">
        <v>130</v>
      </c>
      <c r="AU156" s="246" t="s">
        <v>89</v>
      </c>
      <c r="AY156" s="17" t="s">
        <v>128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87</v>
      </c>
      <c r="BK156" s="247">
        <f>ROUND(I156*H156,2)</f>
        <v>0</v>
      </c>
      <c r="BL156" s="17" t="s">
        <v>135</v>
      </c>
      <c r="BM156" s="246" t="s">
        <v>485</v>
      </c>
    </row>
    <row r="157" s="2" customFormat="1">
      <c r="A157" s="38"/>
      <c r="B157" s="39"/>
      <c r="C157" s="40"/>
      <c r="D157" s="248" t="s">
        <v>136</v>
      </c>
      <c r="E157" s="40"/>
      <c r="F157" s="249" t="s">
        <v>484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136</v>
      </c>
      <c r="AU157" s="17" t="s">
        <v>89</v>
      </c>
    </row>
    <row r="158" s="2" customFormat="1" ht="16.5" customHeight="1">
      <c r="A158" s="38"/>
      <c r="B158" s="39"/>
      <c r="C158" s="235" t="s">
        <v>174</v>
      </c>
      <c r="D158" s="235" t="s">
        <v>130</v>
      </c>
      <c r="E158" s="236" t="s">
        <v>486</v>
      </c>
      <c r="F158" s="237" t="s">
        <v>487</v>
      </c>
      <c r="G158" s="238" t="s">
        <v>1</v>
      </c>
      <c r="H158" s="239">
        <v>3</v>
      </c>
      <c r="I158" s="240"/>
      <c r="J158" s="241">
        <f>ROUND(I158*H158,2)</f>
        <v>0</v>
      </c>
      <c r="K158" s="237" t="s">
        <v>1</v>
      </c>
      <c r="L158" s="44"/>
      <c r="M158" s="242" t="s">
        <v>1</v>
      </c>
      <c r="N158" s="243" t="s">
        <v>44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135</v>
      </c>
      <c r="AT158" s="246" t="s">
        <v>130</v>
      </c>
      <c r="AU158" s="246" t="s">
        <v>89</v>
      </c>
      <c r="AY158" s="17" t="s">
        <v>128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87</v>
      </c>
      <c r="BK158" s="247">
        <f>ROUND(I158*H158,2)</f>
        <v>0</v>
      </c>
      <c r="BL158" s="17" t="s">
        <v>135</v>
      </c>
      <c r="BM158" s="246" t="s">
        <v>488</v>
      </c>
    </row>
    <row r="159" s="2" customFormat="1">
      <c r="A159" s="38"/>
      <c r="B159" s="39"/>
      <c r="C159" s="40"/>
      <c r="D159" s="248" t="s">
        <v>136</v>
      </c>
      <c r="E159" s="40"/>
      <c r="F159" s="249" t="s">
        <v>487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89</v>
      </c>
    </row>
    <row r="160" s="2" customFormat="1" ht="24" customHeight="1">
      <c r="A160" s="38"/>
      <c r="B160" s="39"/>
      <c r="C160" s="235" t="s">
        <v>214</v>
      </c>
      <c r="D160" s="235" t="s">
        <v>130</v>
      </c>
      <c r="E160" s="236" t="s">
        <v>489</v>
      </c>
      <c r="F160" s="237" t="s">
        <v>490</v>
      </c>
      <c r="G160" s="238" t="s">
        <v>1</v>
      </c>
      <c r="H160" s="239">
        <v>10</v>
      </c>
      <c r="I160" s="240"/>
      <c r="J160" s="241">
        <f>ROUND(I160*H160,2)</f>
        <v>0</v>
      </c>
      <c r="K160" s="237" t="s">
        <v>1</v>
      </c>
      <c r="L160" s="44"/>
      <c r="M160" s="242" t="s">
        <v>1</v>
      </c>
      <c r="N160" s="243" t="s">
        <v>44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135</v>
      </c>
      <c r="AT160" s="246" t="s">
        <v>130</v>
      </c>
      <c r="AU160" s="246" t="s">
        <v>89</v>
      </c>
      <c r="AY160" s="17" t="s">
        <v>128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87</v>
      </c>
      <c r="BK160" s="247">
        <f>ROUND(I160*H160,2)</f>
        <v>0</v>
      </c>
      <c r="BL160" s="17" t="s">
        <v>135</v>
      </c>
      <c r="BM160" s="246" t="s">
        <v>491</v>
      </c>
    </row>
    <row r="161" s="2" customFormat="1">
      <c r="A161" s="38"/>
      <c r="B161" s="39"/>
      <c r="C161" s="40"/>
      <c r="D161" s="248" t="s">
        <v>136</v>
      </c>
      <c r="E161" s="40"/>
      <c r="F161" s="249" t="s">
        <v>490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136</v>
      </c>
      <c r="AU161" s="17" t="s">
        <v>89</v>
      </c>
    </row>
    <row r="162" s="2" customFormat="1" ht="24" customHeight="1">
      <c r="A162" s="38"/>
      <c r="B162" s="39"/>
      <c r="C162" s="235" t="s">
        <v>180</v>
      </c>
      <c r="D162" s="235" t="s">
        <v>130</v>
      </c>
      <c r="E162" s="236" t="s">
        <v>492</v>
      </c>
      <c r="F162" s="237" t="s">
        <v>493</v>
      </c>
      <c r="G162" s="238" t="s">
        <v>1</v>
      </c>
      <c r="H162" s="239">
        <v>8</v>
      </c>
      <c r="I162" s="240"/>
      <c r="J162" s="241">
        <f>ROUND(I162*H162,2)</f>
        <v>0</v>
      </c>
      <c r="K162" s="237" t="s">
        <v>1</v>
      </c>
      <c r="L162" s="44"/>
      <c r="M162" s="242" t="s">
        <v>1</v>
      </c>
      <c r="N162" s="243" t="s">
        <v>44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135</v>
      </c>
      <c r="AT162" s="246" t="s">
        <v>130</v>
      </c>
      <c r="AU162" s="246" t="s">
        <v>89</v>
      </c>
      <c r="AY162" s="17" t="s">
        <v>128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87</v>
      </c>
      <c r="BK162" s="247">
        <f>ROUND(I162*H162,2)</f>
        <v>0</v>
      </c>
      <c r="BL162" s="17" t="s">
        <v>135</v>
      </c>
      <c r="BM162" s="246" t="s">
        <v>494</v>
      </c>
    </row>
    <row r="163" s="2" customFormat="1">
      <c r="A163" s="38"/>
      <c r="B163" s="39"/>
      <c r="C163" s="40"/>
      <c r="D163" s="248" t="s">
        <v>136</v>
      </c>
      <c r="E163" s="40"/>
      <c r="F163" s="249" t="s">
        <v>493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89</v>
      </c>
    </row>
    <row r="164" s="2" customFormat="1" ht="16.5" customHeight="1">
      <c r="A164" s="38"/>
      <c r="B164" s="39"/>
      <c r="C164" s="235" t="s">
        <v>226</v>
      </c>
      <c r="D164" s="235" t="s">
        <v>130</v>
      </c>
      <c r="E164" s="236" t="s">
        <v>495</v>
      </c>
      <c r="F164" s="237" t="s">
        <v>496</v>
      </c>
      <c r="G164" s="238" t="s">
        <v>1</v>
      </c>
      <c r="H164" s="239">
        <v>2</v>
      </c>
      <c r="I164" s="240"/>
      <c r="J164" s="241">
        <f>ROUND(I164*H164,2)</f>
        <v>0</v>
      </c>
      <c r="K164" s="237" t="s">
        <v>1</v>
      </c>
      <c r="L164" s="44"/>
      <c r="M164" s="242" t="s">
        <v>1</v>
      </c>
      <c r="N164" s="243" t="s">
        <v>44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135</v>
      </c>
      <c r="AT164" s="246" t="s">
        <v>130</v>
      </c>
      <c r="AU164" s="246" t="s">
        <v>89</v>
      </c>
      <c r="AY164" s="17" t="s">
        <v>128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87</v>
      </c>
      <c r="BK164" s="247">
        <f>ROUND(I164*H164,2)</f>
        <v>0</v>
      </c>
      <c r="BL164" s="17" t="s">
        <v>135</v>
      </c>
      <c r="BM164" s="246" t="s">
        <v>497</v>
      </c>
    </row>
    <row r="165" s="2" customFormat="1">
      <c r="A165" s="38"/>
      <c r="B165" s="39"/>
      <c r="C165" s="40"/>
      <c r="D165" s="248" t="s">
        <v>136</v>
      </c>
      <c r="E165" s="40"/>
      <c r="F165" s="249" t="s">
        <v>496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136</v>
      </c>
      <c r="AU165" s="17" t="s">
        <v>89</v>
      </c>
    </row>
    <row r="166" s="2" customFormat="1" ht="24" customHeight="1">
      <c r="A166" s="38"/>
      <c r="B166" s="39"/>
      <c r="C166" s="235" t="s">
        <v>183</v>
      </c>
      <c r="D166" s="235" t="s">
        <v>130</v>
      </c>
      <c r="E166" s="236" t="s">
        <v>498</v>
      </c>
      <c r="F166" s="237" t="s">
        <v>499</v>
      </c>
      <c r="G166" s="238" t="s">
        <v>1</v>
      </c>
      <c r="H166" s="239">
        <v>2</v>
      </c>
      <c r="I166" s="240"/>
      <c r="J166" s="241">
        <f>ROUND(I166*H166,2)</f>
        <v>0</v>
      </c>
      <c r="K166" s="237" t="s">
        <v>1</v>
      </c>
      <c r="L166" s="44"/>
      <c r="M166" s="242" t="s">
        <v>1</v>
      </c>
      <c r="N166" s="243" t="s">
        <v>44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135</v>
      </c>
      <c r="AT166" s="246" t="s">
        <v>130</v>
      </c>
      <c r="AU166" s="246" t="s">
        <v>89</v>
      </c>
      <c r="AY166" s="17" t="s">
        <v>128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87</v>
      </c>
      <c r="BK166" s="247">
        <f>ROUND(I166*H166,2)</f>
        <v>0</v>
      </c>
      <c r="BL166" s="17" t="s">
        <v>135</v>
      </c>
      <c r="BM166" s="246" t="s">
        <v>500</v>
      </c>
    </row>
    <row r="167" s="2" customFormat="1">
      <c r="A167" s="38"/>
      <c r="B167" s="39"/>
      <c r="C167" s="40"/>
      <c r="D167" s="248" t="s">
        <v>136</v>
      </c>
      <c r="E167" s="40"/>
      <c r="F167" s="249" t="s">
        <v>499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89</v>
      </c>
    </row>
    <row r="168" s="2" customFormat="1" ht="16.5" customHeight="1">
      <c r="A168" s="38"/>
      <c r="B168" s="39"/>
      <c r="C168" s="235" t="s">
        <v>7</v>
      </c>
      <c r="D168" s="235" t="s">
        <v>130</v>
      </c>
      <c r="E168" s="236" t="s">
        <v>501</v>
      </c>
      <c r="F168" s="237" t="s">
        <v>502</v>
      </c>
      <c r="G168" s="238" t="s">
        <v>1</v>
      </c>
      <c r="H168" s="239">
        <v>30</v>
      </c>
      <c r="I168" s="240"/>
      <c r="J168" s="241">
        <f>ROUND(I168*H168,2)</f>
        <v>0</v>
      </c>
      <c r="K168" s="237" t="s">
        <v>1</v>
      </c>
      <c r="L168" s="44"/>
      <c r="M168" s="242" t="s">
        <v>1</v>
      </c>
      <c r="N168" s="243" t="s">
        <v>44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135</v>
      </c>
      <c r="AT168" s="246" t="s">
        <v>130</v>
      </c>
      <c r="AU168" s="246" t="s">
        <v>89</v>
      </c>
      <c r="AY168" s="17" t="s">
        <v>128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87</v>
      </c>
      <c r="BK168" s="247">
        <f>ROUND(I168*H168,2)</f>
        <v>0</v>
      </c>
      <c r="BL168" s="17" t="s">
        <v>135</v>
      </c>
      <c r="BM168" s="246" t="s">
        <v>503</v>
      </c>
    </row>
    <row r="169" s="2" customFormat="1">
      <c r="A169" s="38"/>
      <c r="B169" s="39"/>
      <c r="C169" s="40"/>
      <c r="D169" s="248" t="s">
        <v>136</v>
      </c>
      <c r="E169" s="40"/>
      <c r="F169" s="249" t="s">
        <v>502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89</v>
      </c>
    </row>
    <row r="170" s="2" customFormat="1" ht="16.5" customHeight="1">
      <c r="A170" s="38"/>
      <c r="B170" s="39"/>
      <c r="C170" s="235" t="s">
        <v>241</v>
      </c>
      <c r="D170" s="235" t="s">
        <v>130</v>
      </c>
      <c r="E170" s="236" t="s">
        <v>504</v>
      </c>
      <c r="F170" s="237" t="s">
        <v>505</v>
      </c>
      <c r="G170" s="238" t="s">
        <v>1</v>
      </c>
      <c r="H170" s="239">
        <v>12</v>
      </c>
      <c r="I170" s="240"/>
      <c r="J170" s="241">
        <f>ROUND(I170*H170,2)</f>
        <v>0</v>
      </c>
      <c r="K170" s="237" t="s">
        <v>1</v>
      </c>
      <c r="L170" s="44"/>
      <c r="M170" s="242" t="s">
        <v>1</v>
      </c>
      <c r="N170" s="243" t="s">
        <v>44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135</v>
      </c>
      <c r="AT170" s="246" t="s">
        <v>130</v>
      </c>
      <c r="AU170" s="246" t="s">
        <v>89</v>
      </c>
      <c r="AY170" s="17" t="s">
        <v>128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87</v>
      </c>
      <c r="BK170" s="247">
        <f>ROUND(I170*H170,2)</f>
        <v>0</v>
      </c>
      <c r="BL170" s="17" t="s">
        <v>135</v>
      </c>
      <c r="BM170" s="246" t="s">
        <v>506</v>
      </c>
    </row>
    <row r="171" s="2" customFormat="1">
      <c r="A171" s="38"/>
      <c r="B171" s="39"/>
      <c r="C171" s="40"/>
      <c r="D171" s="248" t="s">
        <v>136</v>
      </c>
      <c r="E171" s="40"/>
      <c r="F171" s="249" t="s">
        <v>505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89</v>
      </c>
    </row>
    <row r="172" s="12" customFormat="1" ht="22.8" customHeight="1">
      <c r="A172" s="12"/>
      <c r="B172" s="219"/>
      <c r="C172" s="220"/>
      <c r="D172" s="221" t="s">
        <v>78</v>
      </c>
      <c r="E172" s="233" t="s">
        <v>507</v>
      </c>
      <c r="F172" s="233" t="s">
        <v>508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SUM(P173:P188)</f>
        <v>0</v>
      </c>
      <c r="Q172" s="227"/>
      <c r="R172" s="228">
        <f>SUM(R173:R188)</f>
        <v>0</v>
      </c>
      <c r="S172" s="227"/>
      <c r="T172" s="229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135</v>
      </c>
      <c r="AT172" s="231" t="s">
        <v>78</v>
      </c>
      <c r="AU172" s="231" t="s">
        <v>87</v>
      </c>
      <c r="AY172" s="230" t="s">
        <v>128</v>
      </c>
      <c r="BK172" s="232">
        <f>SUM(BK173:BK188)</f>
        <v>0</v>
      </c>
    </row>
    <row r="173" s="2" customFormat="1" ht="16.5" customHeight="1">
      <c r="A173" s="38"/>
      <c r="B173" s="39"/>
      <c r="C173" s="235" t="s">
        <v>245</v>
      </c>
      <c r="D173" s="235" t="s">
        <v>130</v>
      </c>
      <c r="E173" s="236" t="s">
        <v>509</v>
      </c>
      <c r="F173" s="237" t="s">
        <v>510</v>
      </c>
      <c r="G173" s="238" t="s">
        <v>1</v>
      </c>
      <c r="H173" s="239">
        <v>1</v>
      </c>
      <c r="I173" s="240"/>
      <c r="J173" s="241">
        <f>ROUND(I173*H173,2)</f>
        <v>0</v>
      </c>
      <c r="K173" s="237" t="s">
        <v>1</v>
      </c>
      <c r="L173" s="44"/>
      <c r="M173" s="242" t="s">
        <v>1</v>
      </c>
      <c r="N173" s="243" t="s">
        <v>44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135</v>
      </c>
      <c r="AT173" s="246" t="s">
        <v>130</v>
      </c>
      <c r="AU173" s="246" t="s">
        <v>89</v>
      </c>
      <c r="AY173" s="17" t="s">
        <v>128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87</v>
      </c>
      <c r="BK173" s="247">
        <f>ROUND(I173*H173,2)</f>
        <v>0</v>
      </c>
      <c r="BL173" s="17" t="s">
        <v>135</v>
      </c>
      <c r="BM173" s="246" t="s">
        <v>511</v>
      </c>
    </row>
    <row r="174" s="2" customFormat="1">
      <c r="A174" s="38"/>
      <c r="B174" s="39"/>
      <c r="C174" s="40"/>
      <c r="D174" s="248" t="s">
        <v>136</v>
      </c>
      <c r="E174" s="40"/>
      <c r="F174" s="249" t="s">
        <v>510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89</v>
      </c>
    </row>
    <row r="175" s="2" customFormat="1" ht="24" customHeight="1">
      <c r="A175" s="38"/>
      <c r="B175" s="39"/>
      <c r="C175" s="235" t="s">
        <v>195</v>
      </c>
      <c r="D175" s="235" t="s">
        <v>130</v>
      </c>
      <c r="E175" s="236" t="s">
        <v>512</v>
      </c>
      <c r="F175" s="237" t="s">
        <v>513</v>
      </c>
      <c r="G175" s="238" t="s">
        <v>1</v>
      </c>
      <c r="H175" s="239">
        <v>6</v>
      </c>
      <c r="I175" s="240"/>
      <c r="J175" s="241">
        <f>ROUND(I175*H175,2)</f>
        <v>0</v>
      </c>
      <c r="K175" s="237" t="s">
        <v>1</v>
      </c>
      <c r="L175" s="44"/>
      <c r="M175" s="242" t="s">
        <v>1</v>
      </c>
      <c r="N175" s="243" t="s">
        <v>44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135</v>
      </c>
      <c r="AT175" s="246" t="s">
        <v>130</v>
      </c>
      <c r="AU175" s="246" t="s">
        <v>89</v>
      </c>
      <c r="AY175" s="17" t="s">
        <v>128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87</v>
      </c>
      <c r="BK175" s="247">
        <f>ROUND(I175*H175,2)</f>
        <v>0</v>
      </c>
      <c r="BL175" s="17" t="s">
        <v>135</v>
      </c>
      <c r="BM175" s="246" t="s">
        <v>514</v>
      </c>
    </row>
    <row r="176" s="2" customFormat="1">
      <c r="A176" s="38"/>
      <c r="B176" s="39"/>
      <c r="C176" s="40"/>
      <c r="D176" s="248" t="s">
        <v>136</v>
      </c>
      <c r="E176" s="40"/>
      <c r="F176" s="249" t="s">
        <v>513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89</v>
      </c>
    </row>
    <row r="177" s="2" customFormat="1" ht="24" customHeight="1">
      <c r="A177" s="38"/>
      <c r="B177" s="39"/>
      <c r="C177" s="235" t="s">
        <v>253</v>
      </c>
      <c r="D177" s="235" t="s">
        <v>130</v>
      </c>
      <c r="E177" s="236" t="s">
        <v>515</v>
      </c>
      <c r="F177" s="237" t="s">
        <v>516</v>
      </c>
      <c r="G177" s="238" t="s">
        <v>1</v>
      </c>
      <c r="H177" s="239">
        <v>2</v>
      </c>
      <c r="I177" s="240"/>
      <c r="J177" s="241">
        <f>ROUND(I177*H177,2)</f>
        <v>0</v>
      </c>
      <c r="K177" s="237" t="s">
        <v>1</v>
      </c>
      <c r="L177" s="44"/>
      <c r="M177" s="242" t="s">
        <v>1</v>
      </c>
      <c r="N177" s="243" t="s">
        <v>44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135</v>
      </c>
      <c r="AT177" s="246" t="s">
        <v>130</v>
      </c>
      <c r="AU177" s="246" t="s">
        <v>89</v>
      </c>
      <c r="AY177" s="17" t="s">
        <v>128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87</v>
      </c>
      <c r="BK177" s="247">
        <f>ROUND(I177*H177,2)</f>
        <v>0</v>
      </c>
      <c r="BL177" s="17" t="s">
        <v>135</v>
      </c>
      <c r="BM177" s="246" t="s">
        <v>517</v>
      </c>
    </row>
    <row r="178" s="2" customFormat="1">
      <c r="A178" s="38"/>
      <c r="B178" s="39"/>
      <c r="C178" s="40"/>
      <c r="D178" s="248" t="s">
        <v>136</v>
      </c>
      <c r="E178" s="40"/>
      <c r="F178" s="249" t="s">
        <v>516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89</v>
      </c>
    </row>
    <row r="179" s="2" customFormat="1" ht="16.5" customHeight="1">
      <c r="A179" s="38"/>
      <c r="B179" s="39"/>
      <c r="C179" s="235" t="s">
        <v>200</v>
      </c>
      <c r="D179" s="235" t="s">
        <v>130</v>
      </c>
      <c r="E179" s="236" t="s">
        <v>518</v>
      </c>
      <c r="F179" s="237" t="s">
        <v>519</v>
      </c>
      <c r="G179" s="238" t="s">
        <v>1</v>
      </c>
      <c r="H179" s="239">
        <v>10</v>
      </c>
      <c r="I179" s="240"/>
      <c r="J179" s="241">
        <f>ROUND(I179*H179,2)</f>
        <v>0</v>
      </c>
      <c r="K179" s="237" t="s">
        <v>1</v>
      </c>
      <c r="L179" s="44"/>
      <c r="M179" s="242" t="s">
        <v>1</v>
      </c>
      <c r="N179" s="243" t="s">
        <v>44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135</v>
      </c>
      <c r="AT179" s="246" t="s">
        <v>130</v>
      </c>
      <c r="AU179" s="246" t="s">
        <v>89</v>
      </c>
      <c r="AY179" s="17" t="s">
        <v>128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87</v>
      </c>
      <c r="BK179" s="247">
        <f>ROUND(I179*H179,2)</f>
        <v>0</v>
      </c>
      <c r="BL179" s="17" t="s">
        <v>135</v>
      </c>
      <c r="BM179" s="246" t="s">
        <v>520</v>
      </c>
    </row>
    <row r="180" s="2" customFormat="1">
      <c r="A180" s="38"/>
      <c r="B180" s="39"/>
      <c r="C180" s="40"/>
      <c r="D180" s="248" t="s">
        <v>136</v>
      </c>
      <c r="E180" s="40"/>
      <c r="F180" s="249" t="s">
        <v>519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136</v>
      </c>
      <c r="AU180" s="17" t="s">
        <v>89</v>
      </c>
    </row>
    <row r="181" s="2" customFormat="1" ht="16.5" customHeight="1">
      <c r="A181" s="38"/>
      <c r="B181" s="39"/>
      <c r="C181" s="235" t="s">
        <v>262</v>
      </c>
      <c r="D181" s="235" t="s">
        <v>130</v>
      </c>
      <c r="E181" s="236" t="s">
        <v>521</v>
      </c>
      <c r="F181" s="237" t="s">
        <v>522</v>
      </c>
      <c r="G181" s="238" t="s">
        <v>1</v>
      </c>
      <c r="H181" s="239">
        <v>10</v>
      </c>
      <c r="I181" s="240"/>
      <c r="J181" s="241">
        <f>ROUND(I181*H181,2)</f>
        <v>0</v>
      </c>
      <c r="K181" s="237" t="s">
        <v>1</v>
      </c>
      <c r="L181" s="44"/>
      <c r="M181" s="242" t="s">
        <v>1</v>
      </c>
      <c r="N181" s="243" t="s">
        <v>44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135</v>
      </c>
      <c r="AT181" s="246" t="s">
        <v>130</v>
      </c>
      <c r="AU181" s="246" t="s">
        <v>89</v>
      </c>
      <c r="AY181" s="17" t="s">
        <v>128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87</v>
      </c>
      <c r="BK181" s="247">
        <f>ROUND(I181*H181,2)</f>
        <v>0</v>
      </c>
      <c r="BL181" s="17" t="s">
        <v>135</v>
      </c>
      <c r="BM181" s="246" t="s">
        <v>523</v>
      </c>
    </row>
    <row r="182" s="2" customFormat="1">
      <c r="A182" s="38"/>
      <c r="B182" s="39"/>
      <c r="C182" s="40"/>
      <c r="D182" s="248" t="s">
        <v>136</v>
      </c>
      <c r="E182" s="40"/>
      <c r="F182" s="249" t="s">
        <v>522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89</v>
      </c>
    </row>
    <row r="183" s="2" customFormat="1" ht="16.5" customHeight="1">
      <c r="A183" s="38"/>
      <c r="B183" s="39"/>
      <c r="C183" s="235" t="s">
        <v>204</v>
      </c>
      <c r="D183" s="235" t="s">
        <v>130</v>
      </c>
      <c r="E183" s="236" t="s">
        <v>524</v>
      </c>
      <c r="F183" s="237" t="s">
        <v>525</v>
      </c>
      <c r="G183" s="238" t="s">
        <v>1</v>
      </c>
      <c r="H183" s="239">
        <v>10</v>
      </c>
      <c r="I183" s="240"/>
      <c r="J183" s="241">
        <f>ROUND(I183*H183,2)</f>
        <v>0</v>
      </c>
      <c r="K183" s="237" t="s">
        <v>1</v>
      </c>
      <c r="L183" s="44"/>
      <c r="M183" s="242" t="s">
        <v>1</v>
      </c>
      <c r="N183" s="243" t="s">
        <v>44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135</v>
      </c>
      <c r="AT183" s="246" t="s">
        <v>130</v>
      </c>
      <c r="AU183" s="246" t="s">
        <v>89</v>
      </c>
      <c r="AY183" s="17" t="s">
        <v>128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87</v>
      </c>
      <c r="BK183" s="247">
        <f>ROUND(I183*H183,2)</f>
        <v>0</v>
      </c>
      <c r="BL183" s="17" t="s">
        <v>135</v>
      </c>
      <c r="BM183" s="246" t="s">
        <v>526</v>
      </c>
    </row>
    <row r="184" s="2" customFormat="1">
      <c r="A184" s="38"/>
      <c r="B184" s="39"/>
      <c r="C184" s="40"/>
      <c r="D184" s="248" t="s">
        <v>136</v>
      </c>
      <c r="E184" s="40"/>
      <c r="F184" s="249" t="s">
        <v>525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136</v>
      </c>
      <c r="AU184" s="17" t="s">
        <v>89</v>
      </c>
    </row>
    <row r="185" s="2" customFormat="1" ht="24" customHeight="1">
      <c r="A185" s="38"/>
      <c r="B185" s="39"/>
      <c r="C185" s="235" t="s">
        <v>272</v>
      </c>
      <c r="D185" s="235" t="s">
        <v>130</v>
      </c>
      <c r="E185" s="236" t="s">
        <v>527</v>
      </c>
      <c r="F185" s="237" t="s">
        <v>528</v>
      </c>
      <c r="G185" s="238" t="s">
        <v>1</v>
      </c>
      <c r="H185" s="239">
        <v>12</v>
      </c>
      <c r="I185" s="240"/>
      <c r="J185" s="241">
        <f>ROUND(I185*H185,2)</f>
        <v>0</v>
      </c>
      <c r="K185" s="237" t="s">
        <v>1</v>
      </c>
      <c r="L185" s="44"/>
      <c r="M185" s="242" t="s">
        <v>1</v>
      </c>
      <c r="N185" s="243" t="s">
        <v>44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135</v>
      </c>
      <c r="AT185" s="246" t="s">
        <v>130</v>
      </c>
      <c r="AU185" s="246" t="s">
        <v>89</v>
      </c>
      <c r="AY185" s="17" t="s">
        <v>128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87</v>
      </c>
      <c r="BK185" s="247">
        <f>ROUND(I185*H185,2)</f>
        <v>0</v>
      </c>
      <c r="BL185" s="17" t="s">
        <v>135</v>
      </c>
      <c r="BM185" s="246" t="s">
        <v>529</v>
      </c>
    </row>
    <row r="186" s="2" customFormat="1">
      <c r="A186" s="38"/>
      <c r="B186" s="39"/>
      <c r="C186" s="40"/>
      <c r="D186" s="248" t="s">
        <v>136</v>
      </c>
      <c r="E186" s="40"/>
      <c r="F186" s="249" t="s">
        <v>528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136</v>
      </c>
      <c r="AU186" s="17" t="s">
        <v>89</v>
      </c>
    </row>
    <row r="187" s="2" customFormat="1" ht="16.5" customHeight="1">
      <c r="A187" s="38"/>
      <c r="B187" s="39"/>
      <c r="C187" s="235" t="s">
        <v>208</v>
      </c>
      <c r="D187" s="235" t="s">
        <v>130</v>
      </c>
      <c r="E187" s="236" t="s">
        <v>530</v>
      </c>
      <c r="F187" s="237" t="s">
        <v>531</v>
      </c>
      <c r="G187" s="238" t="s">
        <v>1</v>
      </c>
      <c r="H187" s="239">
        <v>10</v>
      </c>
      <c r="I187" s="240"/>
      <c r="J187" s="241">
        <f>ROUND(I187*H187,2)</f>
        <v>0</v>
      </c>
      <c r="K187" s="237" t="s">
        <v>1</v>
      </c>
      <c r="L187" s="44"/>
      <c r="M187" s="242" t="s">
        <v>1</v>
      </c>
      <c r="N187" s="243" t="s">
        <v>44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135</v>
      </c>
      <c r="AT187" s="246" t="s">
        <v>130</v>
      </c>
      <c r="AU187" s="246" t="s">
        <v>89</v>
      </c>
      <c r="AY187" s="17" t="s">
        <v>128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87</v>
      </c>
      <c r="BK187" s="247">
        <f>ROUND(I187*H187,2)</f>
        <v>0</v>
      </c>
      <c r="BL187" s="17" t="s">
        <v>135</v>
      </c>
      <c r="BM187" s="246" t="s">
        <v>532</v>
      </c>
    </row>
    <row r="188" s="2" customFormat="1">
      <c r="A188" s="38"/>
      <c r="B188" s="39"/>
      <c r="C188" s="40"/>
      <c r="D188" s="248" t="s">
        <v>136</v>
      </c>
      <c r="E188" s="40"/>
      <c r="F188" s="249" t="s">
        <v>531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89</v>
      </c>
    </row>
    <row r="189" s="12" customFormat="1" ht="22.8" customHeight="1">
      <c r="A189" s="12"/>
      <c r="B189" s="219"/>
      <c r="C189" s="220"/>
      <c r="D189" s="221" t="s">
        <v>78</v>
      </c>
      <c r="E189" s="233" t="s">
        <v>533</v>
      </c>
      <c r="F189" s="233" t="s">
        <v>534</v>
      </c>
      <c r="G189" s="220"/>
      <c r="H189" s="220"/>
      <c r="I189" s="223"/>
      <c r="J189" s="234">
        <f>BK189</f>
        <v>0</v>
      </c>
      <c r="K189" s="220"/>
      <c r="L189" s="225"/>
      <c r="M189" s="226"/>
      <c r="N189" s="227"/>
      <c r="O189" s="227"/>
      <c r="P189" s="228">
        <f>SUM(P190:P245)</f>
        <v>0</v>
      </c>
      <c r="Q189" s="227"/>
      <c r="R189" s="228">
        <f>SUM(R190:R245)</f>
        <v>0</v>
      </c>
      <c r="S189" s="227"/>
      <c r="T189" s="229">
        <f>SUM(T190:T245)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0" t="s">
        <v>147</v>
      </c>
      <c r="AT189" s="231" t="s">
        <v>78</v>
      </c>
      <c r="AU189" s="231" t="s">
        <v>87</v>
      </c>
      <c r="AY189" s="230" t="s">
        <v>128</v>
      </c>
      <c r="BK189" s="232">
        <f>SUM(BK190:BK245)</f>
        <v>0</v>
      </c>
    </row>
    <row r="190" s="2" customFormat="1" ht="24" customHeight="1">
      <c r="A190" s="38"/>
      <c r="B190" s="39"/>
      <c r="C190" s="284" t="s">
        <v>283</v>
      </c>
      <c r="D190" s="284" t="s">
        <v>215</v>
      </c>
      <c r="E190" s="285" t="s">
        <v>535</v>
      </c>
      <c r="F190" s="286" t="s">
        <v>536</v>
      </c>
      <c r="G190" s="287" t="s">
        <v>1</v>
      </c>
      <c r="H190" s="288">
        <v>2</v>
      </c>
      <c r="I190" s="289"/>
      <c r="J190" s="290">
        <f>ROUND(I190*H190,2)</f>
        <v>0</v>
      </c>
      <c r="K190" s="286" t="s">
        <v>1</v>
      </c>
      <c r="L190" s="291"/>
      <c r="M190" s="292" t="s">
        <v>1</v>
      </c>
      <c r="N190" s="293" t="s">
        <v>44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155</v>
      </c>
      <c r="AT190" s="246" t="s">
        <v>215</v>
      </c>
      <c r="AU190" s="246" t="s">
        <v>89</v>
      </c>
      <c r="AY190" s="17" t="s">
        <v>128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87</v>
      </c>
      <c r="BK190" s="247">
        <f>ROUND(I190*H190,2)</f>
        <v>0</v>
      </c>
      <c r="BL190" s="17" t="s">
        <v>135</v>
      </c>
      <c r="BM190" s="246" t="s">
        <v>537</v>
      </c>
    </row>
    <row r="191" s="2" customFormat="1">
      <c r="A191" s="38"/>
      <c r="B191" s="39"/>
      <c r="C191" s="40"/>
      <c r="D191" s="248" t="s">
        <v>136</v>
      </c>
      <c r="E191" s="40"/>
      <c r="F191" s="249" t="s">
        <v>536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136</v>
      </c>
      <c r="AU191" s="17" t="s">
        <v>89</v>
      </c>
    </row>
    <row r="192" s="2" customFormat="1" ht="16.5" customHeight="1">
      <c r="A192" s="38"/>
      <c r="B192" s="39"/>
      <c r="C192" s="284" t="s">
        <v>213</v>
      </c>
      <c r="D192" s="284" t="s">
        <v>215</v>
      </c>
      <c r="E192" s="285" t="s">
        <v>538</v>
      </c>
      <c r="F192" s="286" t="s">
        <v>539</v>
      </c>
      <c r="G192" s="287" t="s">
        <v>1</v>
      </c>
      <c r="H192" s="288">
        <v>2</v>
      </c>
      <c r="I192" s="289"/>
      <c r="J192" s="290">
        <f>ROUND(I192*H192,2)</f>
        <v>0</v>
      </c>
      <c r="K192" s="286" t="s">
        <v>1</v>
      </c>
      <c r="L192" s="291"/>
      <c r="M192" s="292" t="s">
        <v>1</v>
      </c>
      <c r="N192" s="293" t="s">
        <v>44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155</v>
      </c>
      <c r="AT192" s="246" t="s">
        <v>215</v>
      </c>
      <c r="AU192" s="246" t="s">
        <v>89</v>
      </c>
      <c r="AY192" s="17" t="s">
        <v>128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87</v>
      </c>
      <c r="BK192" s="247">
        <f>ROUND(I192*H192,2)</f>
        <v>0</v>
      </c>
      <c r="BL192" s="17" t="s">
        <v>135</v>
      </c>
      <c r="BM192" s="246" t="s">
        <v>540</v>
      </c>
    </row>
    <row r="193" s="2" customFormat="1">
      <c r="A193" s="38"/>
      <c r="B193" s="39"/>
      <c r="C193" s="40"/>
      <c r="D193" s="248" t="s">
        <v>136</v>
      </c>
      <c r="E193" s="40"/>
      <c r="F193" s="249" t="s">
        <v>539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136</v>
      </c>
      <c r="AU193" s="17" t="s">
        <v>89</v>
      </c>
    </row>
    <row r="194" s="2" customFormat="1" ht="16.5" customHeight="1">
      <c r="A194" s="38"/>
      <c r="B194" s="39"/>
      <c r="C194" s="284" t="s">
        <v>292</v>
      </c>
      <c r="D194" s="284" t="s">
        <v>215</v>
      </c>
      <c r="E194" s="285" t="s">
        <v>541</v>
      </c>
      <c r="F194" s="286" t="s">
        <v>542</v>
      </c>
      <c r="G194" s="287" t="s">
        <v>1</v>
      </c>
      <c r="H194" s="288">
        <v>1</v>
      </c>
      <c r="I194" s="289"/>
      <c r="J194" s="290">
        <f>ROUND(I194*H194,2)</f>
        <v>0</v>
      </c>
      <c r="K194" s="286" t="s">
        <v>1</v>
      </c>
      <c r="L194" s="291"/>
      <c r="M194" s="292" t="s">
        <v>1</v>
      </c>
      <c r="N194" s="293" t="s">
        <v>44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155</v>
      </c>
      <c r="AT194" s="246" t="s">
        <v>215</v>
      </c>
      <c r="AU194" s="246" t="s">
        <v>89</v>
      </c>
      <c r="AY194" s="17" t="s">
        <v>128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87</v>
      </c>
      <c r="BK194" s="247">
        <f>ROUND(I194*H194,2)</f>
        <v>0</v>
      </c>
      <c r="BL194" s="17" t="s">
        <v>135</v>
      </c>
      <c r="BM194" s="246" t="s">
        <v>543</v>
      </c>
    </row>
    <row r="195" s="2" customFormat="1">
      <c r="A195" s="38"/>
      <c r="B195" s="39"/>
      <c r="C195" s="40"/>
      <c r="D195" s="248" t="s">
        <v>136</v>
      </c>
      <c r="E195" s="40"/>
      <c r="F195" s="249" t="s">
        <v>542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136</v>
      </c>
      <c r="AU195" s="17" t="s">
        <v>89</v>
      </c>
    </row>
    <row r="196" s="2" customFormat="1" ht="16.5" customHeight="1">
      <c r="A196" s="38"/>
      <c r="B196" s="39"/>
      <c r="C196" s="284" t="s">
        <v>219</v>
      </c>
      <c r="D196" s="284" t="s">
        <v>215</v>
      </c>
      <c r="E196" s="285" t="s">
        <v>544</v>
      </c>
      <c r="F196" s="286" t="s">
        <v>545</v>
      </c>
      <c r="G196" s="287" t="s">
        <v>1</v>
      </c>
      <c r="H196" s="288">
        <v>2</v>
      </c>
      <c r="I196" s="289"/>
      <c r="J196" s="290">
        <f>ROUND(I196*H196,2)</f>
        <v>0</v>
      </c>
      <c r="K196" s="286" t="s">
        <v>1</v>
      </c>
      <c r="L196" s="291"/>
      <c r="M196" s="292" t="s">
        <v>1</v>
      </c>
      <c r="N196" s="293" t="s">
        <v>44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155</v>
      </c>
      <c r="AT196" s="246" t="s">
        <v>215</v>
      </c>
      <c r="AU196" s="246" t="s">
        <v>89</v>
      </c>
      <c r="AY196" s="17" t="s">
        <v>128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87</v>
      </c>
      <c r="BK196" s="247">
        <f>ROUND(I196*H196,2)</f>
        <v>0</v>
      </c>
      <c r="BL196" s="17" t="s">
        <v>135</v>
      </c>
      <c r="BM196" s="246" t="s">
        <v>546</v>
      </c>
    </row>
    <row r="197" s="2" customFormat="1">
      <c r="A197" s="38"/>
      <c r="B197" s="39"/>
      <c r="C197" s="40"/>
      <c r="D197" s="248" t="s">
        <v>136</v>
      </c>
      <c r="E197" s="40"/>
      <c r="F197" s="249" t="s">
        <v>545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89</v>
      </c>
    </row>
    <row r="198" s="2" customFormat="1" ht="16.5" customHeight="1">
      <c r="A198" s="38"/>
      <c r="B198" s="39"/>
      <c r="C198" s="284" t="s">
        <v>302</v>
      </c>
      <c r="D198" s="284" t="s">
        <v>215</v>
      </c>
      <c r="E198" s="285" t="s">
        <v>547</v>
      </c>
      <c r="F198" s="286" t="s">
        <v>548</v>
      </c>
      <c r="G198" s="287" t="s">
        <v>1</v>
      </c>
      <c r="H198" s="288">
        <v>1</v>
      </c>
      <c r="I198" s="289"/>
      <c r="J198" s="290">
        <f>ROUND(I198*H198,2)</f>
        <v>0</v>
      </c>
      <c r="K198" s="286" t="s">
        <v>1</v>
      </c>
      <c r="L198" s="291"/>
      <c r="M198" s="292" t="s">
        <v>1</v>
      </c>
      <c r="N198" s="293" t="s">
        <v>44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155</v>
      </c>
      <c r="AT198" s="246" t="s">
        <v>215</v>
      </c>
      <c r="AU198" s="246" t="s">
        <v>89</v>
      </c>
      <c r="AY198" s="17" t="s">
        <v>128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87</v>
      </c>
      <c r="BK198" s="247">
        <f>ROUND(I198*H198,2)</f>
        <v>0</v>
      </c>
      <c r="BL198" s="17" t="s">
        <v>135</v>
      </c>
      <c r="BM198" s="246" t="s">
        <v>549</v>
      </c>
    </row>
    <row r="199" s="2" customFormat="1">
      <c r="A199" s="38"/>
      <c r="B199" s="39"/>
      <c r="C199" s="40"/>
      <c r="D199" s="248" t="s">
        <v>136</v>
      </c>
      <c r="E199" s="40"/>
      <c r="F199" s="249" t="s">
        <v>548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136</v>
      </c>
      <c r="AU199" s="17" t="s">
        <v>89</v>
      </c>
    </row>
    <row r="200" s="2" customFormat="1" ht="16.5" customHeight="1">
      <c r="A200" s="38"/>
      <c r="B200" s="39"/>
      <c r="C200" s="284" t="s">
        <v>223</v>
      </c>
      <c r="D200" s="284" t="s">
        <v>215</v>
      </c>
      <c r="E200" s="285" t="s">
        <v>550</v>
      </c>
      <c r="F200" s="286" t="s">
        <v>551</v>
      </c>
      <c r="G200" s="287" t="s">
        <v>1</v>
      </c>
      <c r="H200" s="288">
        <v>2</v>
      </c>
      <c r="I200" s="289"/>
      <c r="J200" s="290">
        <f>ROUND(I200*H200,2)</f>
        <v>0</v>
      </c>
      <c r="K200" s="286" t="s">
        <v>1</v>
      </c>
      <c r="L200" s="291"/>
      <c r="M200" s="292" t="s">
        <v>1</v>
      </c>
      <c r="N200" s="293" t="s">
        <v>44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155</v>
      </c>
      <c r="AT200" s="246" t="s">
        <v>215</v>
      </c>
      <c r="AU200" s="246" t="s">
        <v>89</v>
      </c>
      <c r="AY200" s="17" t="s">
        <v>128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87</v>
      </c>
      <c r="BK200" s="247">
        <f>ROUND(I200*H200,2)</f>
        <v>0</v>
      </c>
      <c r="BL200" s="17" t="s">
        <v>135</v>
      </c>
      <c r="BM200" s="246" t="s">
        <v>552</v>
      </c>
    </row>
    <row r="201" s="2" customFormat="1">
      <c r="A201" s="38"/>
      <c r="B201" s="39"/>
      <c r="C201" s="40"/>
      <c r="D201" s="248" t="s">
        <v>136</v>
      </c>
      <c r="E201" s="40"/>
      <c r="F201" s="249" t="s">
        <v>551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136</v>
      </c>
      <c r="AU201" s="17" t="s">
        <v>89</v>
      </c>
    </row>
    <row r="202" s="2" customFormat="1" ht="16.5" customHeight="1">
      <c r="A202" s="38"/>
      <c r="B202" s="39"/>
      <c r="C202" s="284" t="s">
        <v>310</v>
      </c>
      <c r="D202" s="284" t="s">
        <v>215</v>
      </c>
      <c r="E202" s="285" t="s">
        <v>553</v>
      </c>
      <c r="F202" s="286" t="s">
        <v>554</v>
      </c>
      <c r="G202" s="287" t="s">
        <v>1</v>
      </c>
      <c r="H202" s="288">
        <v>2</v>
      </c>
      <c r="I202" s="289"/>
      <c r="J202" s="290">
        <f>ROUND(I202*H202,2)</f>
        <v>0</v>
      </c>
      <c r="K202" s="286" t="s">
        <v>1</v>
      </c>
      <c r="L202" s="291"/>
      <c r="M202" s="292" t="s">
        <v>1</v>
      </c>
      <c r="N202" s="293" t="s">
        <v>44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155</v>
      </c>
      <c r="AT202" s="246" t="s">
        <v>215</v>
      </c>
      <c r="AU202" s="246" t="s">
        <v>89</v>
      </c>
      <c r="AY202" s="17" t="s">
        <v>128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87</v>
      </c>
      <c r="BK202" s="247">
        <f>ROUND(I202*H202,2)</f>
        <v>0</v>
      </c>
      <c r="BL202" s="17" t="s">
        <v>135</v>
      </c>
      <c r="BM202" s="246" t="s">
        <v>555</v>
      </c>
    </row>
    <row r="203" s="2" customFormat="1">
      <c r="A203" s="38"/>
      <c r="B203" s="39"/>
      <c r="C203" s="40"/>
      <c r="D203" s="248" t="s">
        <v>136</v>
      </c>
      <c r="E203" s="40"/>
      <c r="F203" s="249" t="s">
        <v>554</v>
      </c>
      <c r="G203" s="40"/>
      <c r="H203" s="40"/>
      <c r="I203" s="144"/>
      <c r="J203" s="40"/>
      <c r="K203" s="40"/>
      <c r="L203" s="44"/>
      <c r="M203" s="250"/>
      <c r="N203" s="25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136</v>
      </c>
      <c r="AU203" s="17" t="s">
        <v>89</v>
      </c>
    </row>
    <row r="204" s="2" customFormat="1" ht="16.5" customHeight="1">
      <c r="A204" s="38"/>
      <c r="B204" s="39"/>
      <c r="C204" s="284" t="s">
        <v>315</v>
      </c>
      <c r="D204" s="284" t="s">
        <v>215</v>
      </c>
      <c r="E204" s="285" t="s">
        <v>556</v>
      </c>
      <c r="F204" s="286" t="s">
        <v>557</v>
      </c>
      <c r="G204" s="287" t="s">
        <v>1</v>
      </c>
      <c r="H204" s="288">
        <v>12</v>
      </c>
      <c r="I204" s="289"/>
      <c r="J204" s="290">
        <f>ROUND(I204*H204,2)</f>
        <v>0</v>
      </c>
      <c r="K204" s="286" t="s">
        <v>1</v>
      </c>
      <c r="L204" s="291"/>
      <c r="M204" s="292" t="s">
        <v>1</v>
      </c>
      <c r="N204" s="293" t="s">
        <v>44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155</v>
      </c>
      <c r="AT204" s="246" t="s">
        <v>215</v>
      </c>
      <c r="AU204" s="246" t="s">
        <v>89</v>
      </c>
      <c r="AY204" s="17" t="s">
        <v>128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87</v>
      </c>
      <c r="BK204" s="247">
        <f>ROUND(I204*H204,2)</f>
        <v>0</v>
      </c>
      <c r="BL204" s="17" t="s">
        <v>135</v>
      </c>
      <c r="BM204" s="246" t="s">
        <v>558</v>
      </c>
    </row>
    <row r="205" s="2" customFormat="1">
      <c r="A205" s="38"/>
      <c r="B205" s="39"/>
      <c r="C205" s="40"/>
      <c r="D205" s="248" t="s">
        <v>136</v>
      </c>
      <c r="E205" s="40"/>
      <c r="F205" s="249" t="s">
        <v>557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136</v>
      </c>
      <c r="AU205" s="17" t="s">
        <v>89</v>
      </c>
    </row>
    <row r="206" s="2" customFormat="1" ht="16.5" customHeight="1">
      <c r="A206" s="38"/>
      <c r="B206" s="39"/>
      <c r="C206" s="284" t="s">
        <v>320</v>
      </c>
      <c r="D206" s="284" t="s">
        <v>215</v>
      </c>
      <c r="E206" s="285" t="s">
        <v>559</v>
      </c>
      <c r="F206" s="286" t="s">
        <v>560</v>
      </c>
      <c r="G206" s="287" t="s">
        <v>1</v>
      </c>
      <c r="H206" s="288">
        <v>12</v>
      </c>
      <c r="I206" s="289"/>
      <c r="J206" s="290">
        <f>ROUND(I206*H206,2)</f>
        <v>0</v>
      </c>
      <c r="K206" s="286" t="s">
        <v>1</v>
      </c>
      <c r="L206" s="291"/>
      <c r="M206" s="292" t="s">
        <v>1</v>
      </c>
      <c r="N206" s="293" t="s">
        <v>44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155</v>
      </c>
      <c r="AT206" s="246" t="s">
        <v>215</v>
      </c>
      <c r="AU206" s="246" t="s">
        <v>89</v>
      </c>
      <c r="AY206" s="17" t="s">
        <v>128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87</v>
      </c>
      <c r="BK206" s="247">
        <f>ROUND(I206*H206,2)</f>
        <v>0</v>
      </c>
      <c r="BL206" s="17" t="s">
        <v>135</v>
      </c>
      <c r="BM206" s="246" t="s">
        <v>561</v>
      </c>
    </row>
    <row r="207" s="2" customFormat="1">
      <c r="A207" s="38"/>
      <c r="B207" s="39"/>
      <c r="C207" s="40"/>
      <c r="D207" s="248" t="s">
        <v>136</v>
      </c>
      <c r="E207" s="40"/>
      <c r="F207" s="249" t="s">
        <v>560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136</v>
      </c>
      <c r="AU207" s="17" t="s">
        <v>89</v>
      </c>
    </row>
    <row r="208" s="2" customFormat="1" ht="16.5" customHeight="1">
      <c r="A208" s="38"/>
      <c r="B208" s="39"/>
      <c r="C208" s="284" t="s">
        <v>229</v>
      </c>
      <c r="D208" s="284" t="s">
        <v>215</v>
      </c>
      <c r="E208" s="285" t="s">
        <v>562</v>
      </c>
      <c r="F208" s="286" t="s">
        <v>563</v>
      </c>
      <c r="G208" s="287" t="s">
        <v>1</v>
      </c>
      <c r="H208" s="288">
        <v>2</v>
      </c>
      <c r="I208" s="289"/>
      <c r="J208" s="290">
        <f>ROUND(I208*H208,2)</f>
        <v>0</v>
      </c>
      <c r="K208" s="286" t="s">
        <v>1</v>
      </c>
      <c r="L208" s="291"/>
      <c r="M208" s="292" t="s">
        <v>1</v>
      </c>
      <c r="N208" s="293" t="s">
        <v>44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155</v>
      </c>
      <c r="AT208" s="246" t="s">
        <v>215</v>
      </c>
      <c r="AU208" s="246" t="s">
        <v>89</v>
      </c>
      <c r="AY208" s="17" t="s">
        <v>128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87</v>
      </c>
      <c r="BK208" s="247">
        <f>ROUND(I208*H208,2)</f>
        <v>0</v>
      </c>
      <c r="BL208" s="17" t="s">
        <v>135</v>
      </c>
      <c r="BM208" s="246" t="s">
        <v>564</v>
      </c>
    </row>
    <row r="209" s="2" customFormat="1">
      <c r="A209" s="38"/>
      <c r="B209" s="39"/>
      <c r="C209" s="40"/>
      <c r="D209" s="248" t="s">
        <v>136</v>
      </c>
      <c r="E209" s="40"/>
      <c r="F209" s="249" t="s">
        <v>563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136</v>
      </c>
      <c r="AU209" s="17" t="s">
        <v>89</v>
      </c>
    </row>
    <row r="210" s="2" customFormat="1" ht="16.5" customHeight="1">
      <c r="A210" s="38"/>
      <c r="B210" s="39"/>
      <c r="C210" s="284" t="s">
        <v>330</v>
      </c>
      <c r="D210" s="284" t="s">
        <v>215</v>
      </c>
      <c r="E210" s="285" t="s">
        <v>565</v>
      </c>
      <c r="F210" s="286" t="s">
        <v>566</v>
      </c>
      <c r="G210" s="287" t="s">
        <v>1</v>
      </c>
      <c r="H210" s="288">
        <v>1</v>
      </c>
      <c r="I210" s="289"/>
      <c r="J210" s="290">
        <f>ROUND(I210*H210,2)</f>
        <v>0</v>
      </c>
      <c r="K210" s="286" t="s">
        <v>1</v>
      </c>
      <c r="L210" s="291"/>
      <c r="M210" s="292" t="s">
        <v>1</v>
      </c>
      <c r="N210" s="293" t="s">
        <v>44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155</v>
      </c>
      <c r="AT210" s="246" t="s">
        <v>215</v>
      </c>
      <c r="AU210" s="246" t="s">
        <v>89</v>
      </c>
      <c r="AY210" s="17" t="s">
        <v>128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87</v>
      </c>
      <c r="BK210" s="247">
        <f>ROUND(I210*H210,2)</f>
        <v>0</v>
      </c>
      <c r="BL210" s="17" t="s">
        <v>135</v>
      </c>
      <c r="BM210" s="246" t="s">
        <v>567</v>
      </c>
    </row>
    <row r="211" s="2" customFormat="1">
      <c r="A211" s="38"/>
      <c r="B211" s="39"/>
      <c r="C211" s="40"/>
      <c r="D211" s="248" t="s">
        <v>136</v>
      </c>
      <c r="E211" s="40"/>
      <c r="F211" s="249" t="s">
        <v>566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89</v>
      </c>
    </row>
    <row r="212" s="2" customFormat="1" ht="16.5" customHeight="1">
      <c r="A212" s="38"/>
      <c r="B212" s="39"/>
      <c r="C212" s="284" t="s">
        <v>334</v>
      </c>
      <c r="D212" s="284" t="s">
        <v>215</v>
      </c>
      <c r="E212" s="285" t="s">
        <v>565</v>
      </c>
      <c r="F212" s="286" t="s">
        <v>566</v>
      </c>
      <c r="G212" s="287" t="s">
        <v>1</v>
      </c>
      <c r="H212" s="288">
        <v>2</v>
      </c>
      <c r="I212" s="289"/>
      <c r="J212" s="290">
        <f>ROUND(I212*H212,2)</f>
        <v>0</v>
      </c>
      <c r="K212" s="286" t="s">
        <v>1</v>
      </c>
      <c r="L212" s="291"/>
      <c r="M212" s="292" t="s">
        <v>1</v>
      </c>
      <c r="N212" s="293" t="s">
        <v>44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155</v>
      </c>
      <c r="AT212" s="246" t="s">
        <v>215</v>
      </c>
      <c r="AU212" s="246" t="s">
        <v>89</v>
      </c>
      <c r="AY212" s="17" t="s">
        <v>128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87</v>
      </c>
      <c r="BK212" s="247">
        <f>ROUND(I212*H212,2)</f>
        <v>0</v>
      </c>
      <c r="BL212" s="17" t="s">
        <v>135</v>
      </c>
      <c r="BM212" s="246" t="s">
        <v>568</v>
      </c>
    </row>
    <row r="213" s="2" customFormat="1">
      <c r="A213" s="38"/>
      <c r="B213" s="39"/>
      <c r="C213" s="40"/>
      <c r="D213" s="248" t="s">
        <v>136</v>
      </c>
      <c r="E213" s="40"/>
      <c r="F213" s="249" t="s">
        <v>566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136</v>
      </c>
      <c r="AU213" s="17" t="s">
        <v>89</v>
      </c>
    </row>
    <row r="214" s="2" customFormat="1" ht="16.5" customHeight="1">
      <c r="A214" s="38"/>
      <c r="B214" s="39"/>
      <c r="C214" s="284" t="s">
        <v>339</v>
      </c>
      <c r="D214" s="284" t="s">
        <v>215</v>
      </c>
      <c r="E214" s="285" t="s">
        <v>569</v>
      </c>
      <c r="F214" s="286" t="s">
        <v>570</v>
      </c>
      <c r="G214" s="287" t="s">
        <v>1</v>
      </c>
      <c r="H214" s="288">
        <v>1</v>
      </c>
      <c r="I214" s="289"/>
      <c r="J214" s="290">
        <f>ROUND(I214*H214,2)</f>
        <v>0</v>
      </c>
      <c r="K214" s="286" t="s">
        <v>1</v>
      </c>
      <c r="L214" s="291"/>
      <c r="M214" s="292" t="s">
        <v>1</v>
      </c>
      <c r="N214" s="293" t="s">
        <v>44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155</v>
      </c>
      <c r="AT214" s="246" t="s">
        <v>215</v>
      </c>
      <c r="AU214" s="246" t="s">
        <v>89</v>
      </c>
      <c r="AY214" s="17" t="s">
        <v>128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87</v>
      </c>
      <c r="BK214" s="247">
        <f>ROUND(I214*H214,2)</f>
        <v>0</v>
      </c>
      <c r="BL214" s="17" t="s">
        <v>135</v>
      </c>
      <c r="BM214" s="246" t="s">
        <v>571</v>
      </c>
    </row>
    <row r="215" s="2" customFormat="1">
      <c r="A215" s="38"/>
      <c r="B215" s="39"/>
      <c r="C215" s="40"/>
      <c r="D215" s="248" t="s">
        <v>136</v>
      </c>
      <c r="E215" s="40"/>
      <c r="F215" s="249" t="s">
        <v>570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136</v>
      </c>
      <c r="AU215" s="17" t="s">
        <v>89</v>
      </c>
    </row>
    <row r="216" s="2" customFormat="1" ht="16.5" customHeight="1">
      <c r="A216" s="38"/>
      <c r="B216" s="39"/>
      <c r="C216" s="284" t="s">
        <v>235</v>
      </c>
      <c r="D216" s="284" t="s">
        <v>215</v>
      </c>
      <c r="E216" s="285" t="s">
        <v>572</v>
      </c>
      <c r="F216" s="286" t="s">
        <v>573</v>
      </c>
      <c r="G216" s="287" t="s">
        <v>1</v>
      </c>
      <c r="H216" s="288">
        <v>6.2000000000000002</v>
      </c>
      <c r="I216" s="289"/>
      <c r="J216" s="290">
        <f>ROUND(I216*H216,2)</f>
        <v>0</v>
      </c>
      <c r="K216" s="286" t="s">
        <v>1</v>
      </c>
      <c r="L216" s="291"/>
      <c r="M216" s="292" t="s">
        <v>1</v>
      </c>
      <c r="N216" s="293" t="s">
        <v>44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155</v>
      </c>
      <c r="AT216" s="246" t="s">
        <v>215</v>
      </c>
      <c r="AU216" s="246" t="s">
        <v>89</v>
      </c>
      <c r="AY216" s="17" t="s">
        <v>128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87</v>
      </c>
      <c r="BK216" s="247">
        <f>ROUND(I216*H216,2)</f>
        <v>0</v>
      </c>
      <c r="BL216" s="17" t="s">
        <v>135</v>
      </c>
      <c r="BM216" s="246" t="s">
        <v>574</v>
      </c>
    </row>
    <row r="217" s="2" customFormat="1">
      <c r="A217" s="38"/>
      <c r="B217" s="39"/>
      <c r="C217" s="40"/>
      <c r="D217" s="248" t="s">
        <v>136</v>
      </c>
      <c r="E217" s="40"/>
      <c r="F217" s="249" t="s">
        <v>573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89</v>
      </c>
    </row>
    <row r="218" s="2" customFormat="1" ht="16.5" customHeight="1">
      <c r="A218" s="38"/>
      <c r="B218" s="39"/>
      <c r="C218" s="284" t="s">
        <v>347</v>
      </c>
      <c r="D218" s="284" t="s">
        <v>215</v>
      </c>
      <c r="E218" s="285" t="s">
        <v>575</v>
      </c>
      <c r="F218" s="286" t="s">
        <v>576</v>
      </c>
      <c r="G218" s="287" t="s">
        <v>1</v>
      </c>
      <c r="H218" s="288">
        <v>2</v>
      </c>
      <c r="I218" s="289"/>
      <c r="J218" s="290">
        <f>ROUND(I218*H218,2)</f>
        <v>0</v>
      </c>
      <c r="K218" s="286" t="s">
        <v>1</v>
      </c>
      <c r="L218" s="291"/>
      <c r="M218" s="292" t="s">
        <v>1</v>
      </c>
      <c r="N218" s="293" t="s">
        <v>44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155</v>
      </c>
      <c r="AT218" s="246" t="s">
        <v>215</v>
      </c>
      <c r="AU218" s="246" t="s">
        <v>89</v>
      </c>
      <c r="AY218" s="17" t="s">
        <v>128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87</v>
      </c>
      <c r="BK218" s="247">
        <f>ROUND(I218*H218,2)</f>
        <v>0</v>
      </c>
      <c r="BL218" s="17" t="s">
        <v>135</v>
      </c>
      <c r="BM218" s="246" t="s">
        <v>577</v>
      </c>
    </row>
    <row r="219" s="2" customFormat="1">
      <c r="A219" s="38"/>
      <c r="B219" s="39"/>
      <c r="C219" s="40"/>
      <c r="D219" s="248" t="s">
        <v>136</v>
      </c>
      <c r="E219" s="40"/>
      <c r="F219" s="249" t="s">
        <v>576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89</v>
      </c>
    </row>
    <row r="220" s="2" customFormat="1" ht="16.5" customHeight="1">
      <c r="A220" s="38"/>
      <c r="B220" s="39"/>
      <c r="C220" s="284" t="s">
        <v>239</v>
      </c>
      <c r="D220" s="284" t="s">
        <v>215</v>
      </c>
      <c r="E220" s="285" t="s">
        <v>578</v>
      </c>
      <c r="F220" s="286" t="s">
        <v>579</v>
      </c>
      <c r="G220" s="287" t="s">
        <v>1</v>
      </c>
      <c r="H220" s="288">
        <v>2</v>
      </c>
      <c r="I220" s="289"/>
      <c r="J220" s="290">
        <f>ROUND(I220*H220,2)</f>
        <v>0</v>
      </c>
      <c r="K220" s="286" t="s">
        <v>1</v>
      </c>
      <c r="L220" s="291"/>
      <c r="M220" s="292" t="s">
        <v>1</v>
      </c>
      <c r="N220" s="293" t="s">
        <v>44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155</v>
      </c>
      <c r="AT220" s="246" t="s">
        <v>215</v>
      </c>
      <c r="AU220" s="246" t="s">
        <v>89</v>
      </c>
      <c r="AY220" s="17" t="s">
        <v>128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87</v>
      </c>
      <c r="BK220" s="247">
        <f>ROUND(I220*H220,2)</f>
        <v>0</v>
      </c>
      <c r="BL220" s="17" t="s">
        <v>135</v>
      </c>
      <c r="BM220" s="246" t="s">
        <v>580</v>
      </c>
    </row>
    <row r="221" s="2" customFormat="1">
      <c r="A221" s="38"/>
      <c r="B221" s="39"/>
      <c r="C221" s="40"/>
      <c r="D221" s="248" t="s">
        <v>136</v>
      </c>
      <c r="E221" s="40"/>
      <c r="F221" s="249" t="s">
        <v>579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136</v>
      </c>
      <c r="AU221" s="17" t="s">
        <v>89</v>
      </c>
    </row>
    <row r="222" s="2" customFormat="1" ht="16.5" customHeight="1">
      <c r="A222" s="38"/>
      <c r="B222" s="39"/>
      <c r="C222" s="284" t="s">
        <v>356</v>
      </c>
      <c r="D222" s="284" t="s">
        <v>215</v>
      </c>
      <c r="E222" s="285" t="s">
        <v>581</v>
      </c>
      <c r="F222" s="286" t="s">
        <v>582</v>
      </c>
      <c r="G222" s="287" t="s">
        <v>1</v>
      </c>
      <c r="H222" s="288">
        <v>30</v>
      </c>
      <c r="I222" s="289"/>
      <c r="J222" s="290">
        <f>ROUND(I222*H222,2)</f>
        <v>0</v>
      </c>
      <c r="K222" s="286" t="s">
        <v>1</v>
      </c>
      <c r="L222" s="291"/>
      <c r="M222" s="292" t="s">
        <v>1</v>
      </c>
      <c r="N222" s="293" t="s">
        <v>44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155</v>
      </c>
      <c r="AT222" s="246" t="s">
        <v>215</v>
      </c>
      <c r="AU222" s="246" t="s">
        <v>89</v>
      </c>
      <c r="AY222" s="17" t="s">
        <v>128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87</v>
      </c>
      <c r="BK222" s="247">
        <f>ROUND(I222*H222,2)</f>
        <v>0</v>
      </c>
      <c r="BL222" s="17" t="s">
        <v>135</v>
      </c>
      <c r="BM222" s="246" t="s">
        <v>583</v>
      </c>
    </row>
    <row r="223" s="2" customFormat="1">
      <c r="A223" s="38"/>
      <c r="B223" s="39"/>
      <c r="C223" s="40"/>
      <c r="D223" s="248" t="s">
        <v>136</v>
      </c>
      <c r="E223" s="40"/>
      <c r="F223" s="249" t="s">
        <v>582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136</v>
      </c>
      <c r="AU223" s="17" t="s">
        <v>89</v>
      </c>
    </row>
    <row r="224" s="2" customFormat="1" ht="16.5" customHeight="1">
      <c r="A224" s="38"/>
      <c r="B224" s="39"/>
      <c r="C224" s="284" t="s">
        <v>244</v>
      </c>
      <c r="D224" s="284" t="s">
        <v>215</v>
      </c>
      <c r="E224" s="285" t="s">
        <v>584</v>
      </c>
      <c r="F224" s="286" t="s">
        <v>585</v>
      </c>
      <c r="G224" s="287" t="s">
        <v>1</v>
      </c>
      <c r="H224" s="288">
        <v>2</v>
      </c>
      <c r="I224" s="289"/>
      <c r="J224" s="290">
        <f>ROUND(I224*H224,2)</f>
        <v>0</v>
      </c>
      <c r="K224" s="286" t="s">
        <v>1</v>
      </c>
      <c r="L224" s="291"/>
      <c r="M224" s="292" t="s">
        <v>1</v>
      </c>
      <c r="N224" s="293" t="s">
        <v>44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155</v>
      </c>
      <c r="AT224" s="246" t="s">
        <v>215</v>
      </c>
      <c r="AU224" s="246" t="s">
        <v>89</v>
      </c>
      <c r="AY224" s="17" t="s">
        <v>128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87</v>
      </c>
      <c r="BK224" s="247">
        <f>ROUND(I224*H224,2)</f>
        <v>0</v>
      </c>
      <c r="BL224" s="17" t="s">
        <v>135</v>
      </c>
      <c r="BM224" s="246" t="s">
        <v>586</v>
      </c>
    </row>
    <row r="225" s="2" customFormat="1">
      <c r="A225" s="38"/>
      <c r="B225" s="39"/>
      <c r="C225" s="40"/>
      <c r="D225" s="248" t="s">
        <v>136</v>
      </c>
      <c r="E225" s="40"/>
      <c r="F225" s="249" t="s">
        <v>585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89</v>
      </c>
    </row>
    <row r="226" s="2" customFormat="1" ht="16.5" customHeight="1">
      <c r="A226" s="38"/>
      <c r="B226" s="39"/>
      <c r="C226" s="284" t="s">
        <v>364</v>
      </c>
      <c r="D226" s="284" t="s">
        <v>215</v>
      </c>
      <c r="E226" s="285" t="s">
        <v>587</v>
      </c>
      <c r="F226" s="286" t="s">
        <v>588</v>
      </c>
      <c r="G226" s="287" t="s">
        <v>1</v>
      </c>
      <c r="H226" s="288">
        <v>1</v>
      </c>
      <c r="I226" s="289"/>
      <c r="J226" s="290">
        <f>ROUND(I226*H226,2)</f>
        <v>0</v>
      </c>
      <c r="K226" s="286" t="s">
        <v>1</v>
      </c>
      <c r="L226" s="291"/>
      <c r="M226" s="292" t="s">
        <v>1</v>
      </c>
      <c r="N226" s="293" t="s">
        <v>44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155</v>
      </c>
      <c r="AT226" s="246" t="s">
        <v>215</v>
      </c>
      <c r="AU226" s="246" t="s">
        <v>89</v>
      </c>
      <c r="AY226" s="17" t="s">
        <v>128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87</v>
      </c>
      <c r="BK226" s="247">
        <f>ROUND(I226*H226,2)</f>
        <v>0</v>
      </c>
      <c r="BL226" s="17" t="s">
        <v>135</v>
      </c>
      <c r="BM226" s="246" t="s">
        <v>589</v>
      </c>
    </row>
    <row r="227" s="2" customFormat="1">
      <c r="A227" s="38"/>
      <c r="B227" s="39"/>
      <c r="C227" s="40"/>
      <c r="D227" s="248" t="s">
        <v>136</v>
      </c>
      <c r="E227" s="40"/>
      <c r="F227" s="249" t="s">
        <v>588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136</v>
      </c>
      <c r="AU227" s="17" t="s">
        <v>89</v>
      </c>
    </row>
    <row r="228" s="2" customFormat="1" ht="16.5" customHeight="1">
      <c r="A228" s="38"/>
      <c r="B228" s="39"/>
      <c r="C228" s="284" t="s">
        <v>248</v>
      </c>
      <c r="D228" s="284" t="s">
        <v>215</v>
      </c>
      <c r="E228" s="285" t="s">
        <v>590</v>
      </c>
      <c r="F228" s="286" t="s">
        <v>591</v>
      </c>
      <c r="G228" s="287" t="s">
        <v>1</v>
      </c>
      <c r="H228" s="288">
        <v>6</v>
      </c>
      <c r="I228" s="289"/>
      <c r="J228" s="290">
        <f>ROUND(I228*H228,2)</f>
        <v>0</v>
      </c>
      <c r="K228" s="286" t="s">
        <v>1</v>
      </c>
      <c r="L228" s="291"/>
      <c r="M228" s="292" t="s">
        <v>1</v>
      </c>
      <c r="N228" s="293" t="s">
        <v>44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155</v>
      </c>
      <c r="AT228" s="246" t="s">
        <v>215</v>
      </c>
      <c r="AU228" s="246" t="s">
        <v>89</v>
      </c>
      <c r="AY228" s="17" t="s">
        <v>128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87</v>
      </c>
      <c r="BK228" s="247">
        <f>ROUND(I228*H228,2)</f>
        <v>0</v>
      </c>
      <c r="BL228" s="17" t="s">
        <v>135</v>
      </c>
      <c r="BM228" s="246" t="s">
        <v>592</v>
      </c>
    </row>
    <row r="229" s="2" customFormat="1">
      <c r="A229" s="38"/>
      <c r="B229" s="39"/>
      <c r="C229" s="40"/>
      <c r="D229" s="248" t="s">
        <v>136</v>
      </c>
      <c r="E229" s="40"/>
      <c r="F229" s="249" t="s">
        <v>591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89</v>
      </c>
    </row>
    <row r="230" s="2" customFormat="1" ht="16.5" customHeight="1">
      <c r="A230" s="38"/>
      <c r="B230" s="39"/>
      <c r="C230" s="284" t="s">
        <v>375</v>
      </c>
      <c r="D230" s="284" t="s">
        <v>215</v>
      </c>
      <c r="E230" s="285" t="s">
        <v>593</v>
      </c>
      <c r="F230" s="286" t="s">
        <v>594</v>
      </c>
      <c r="G230" s="287" t="s">
        <v>1</v>
      </c>
      <c r="H230" s="288">
        <v>1</v>
      </c>
      <c r="I230" s="289"/>
      <c r="J230" s="290">
        <f>ROUND(I230*H230,2)</f>
        <v>0</v>
      </c>
      <c r="K230" s="286" t="s">
        <v>1</v>
      </c>
      <c r="L230" s="291"/>
      <c r="M230" s="292" t="s">
        <v>1</v>
      </c>
      <c r="N230" s="293" t="s">
        <v>44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155</v>
      </c>
      <c r="AT230" s="246" t="s">
        <v>215</v>
      </c>
      <c r="AU230" s="246" t="s">
        <v>89</v>
      </c>
      <c r="AY230" s="17" t="s">
        <v>128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87</v>
      </c>
      <c r="BK230" s="247">
        <f>ROUND(I230*H230,2)</f>
        <v>0</v>
      </c>
      <c r="BL230" s="17" t="s">
        <v>135</v>
      </c>
      <c r="BM230" s="246" t="s">
        <v>595</v>
      </c>
    </row>
    <row r="231" s="2" customFormat="1">
      <c r="A231" s="38"/>
      <c r="B231" s="39"/>
      <c r="C231" s="40"/>
      <c r="D231" s="248" t="s">
        <v>136</v>
      </c>
      <c r="E231" s="40"/>
      <c r="F231" s="249" t="s">
        <v>594</v>
      </c>
      <c r="G231" s="40"/>
      <c r="H231" s="40"/>
      <c r="I231" s="144"/>
      <c r="J231" s="40"/>
      <c r="K231" s="40"/>
      <c r="L231" s="44"/>
      <c r="M231" s="250"/>
      <c r="N231" s="25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136</v>
      </c>
      <c r="AU231" s="17" t="s">
        <v>89</v>
      </c>
    </row>
    <row r="232" s="2" customFormat="1" ht="16.5" customHeight="1">
      <c r="A232" s="38"/>
      <c r="B232" s="39"/>
      <c r="C232" s="284" t="s">
        <v>252</v>
      </c>
      <c r="D232" s="284" t="s">
        <v>215</v>
      </c>
      <c r="E232" s="285" t="s">
        <v>596</v>
      </c>
      <c r="F232" s="286" t="s">
        <v>597</v>
      </c>
      <c r="G232" s="287" t="s">
        <v>1</v>
      </c>
      <c r="H232" s="288">
        <v>1</v>
      </c>
      <c r="I232" s="289"/>
      <c r="J232" s="290">
        <f>ROUND(I232*H232,2)</f>
        <v>0</v>
      </c>
      <c r="K232" s="286" t="s">
        <v>1</v>
      </c>
      <c r="L232" s="291"/>
      <c r="M232" s="292" t="s">
        <v>1</v>
      </c>
      <c r="N232" s="293" t="s">
        <v>44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155</v>
      </c>
      <c r="AT232" s="246" t="s">
        <v>215</v>
      </c>
      <c r="AU232" s="246" t="s">
        <v>89</v>
      </c>
      <c r="AY232" s="17" t="s">
        <v>128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87</v>
      </c>
      <c r="BK232" s="247">
        <f>ROUND(I232*H232,2)</f>
        <v>0</v>
      </c>
      <c r="BL232" s="17" t="s">
        <v>135</v>
      </c>
      <c r="BM232" s="246" t="s">
        <v>598</v>
      </c>
    </row>
    <row r="233" s="2" customFormat="1">
      <c r="A233" s="38"/>
      <c r="B233" s="39"/>
      <c r="C233" s="40"/>
      <c r="D233" s="248" t="s">
        <v>136</v>
      </c>
      <c r="E233" s="40"/>
      <c r="F233" s="249" t="s">
        <v>597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136</v>
      </c>
      <c r="AU233" s="17" t="s">
        <v>89</v>
      </c>
    </row>
    <row r="234" s="2" customFormat="1" ht="16.5" customHeight="1">
      <c r="A234" s="38"/>
      <c r="B234" s="39"/>
      <c r="C234" s="284" t="s">
        <v>383</v>
      </c>
      <c r="D234" s="284" t="s">
        <v>215</v>
      </c>
      <c r="E234" s="285" t="s">
        <v>596</v>
      </c>
      <c r="F234" s="286" t="s">
        <v>597</v>
      </c>
      <c r="G234" s="287" t="s">
        <v>1</v>
      </c>
      <c r="H234" s="288">
        <v>2</v>
      </c>
      <c r="I234" s="289"/>
      <c r="J234" s="290">
        <f>ROUND(I234*H234,2)</f>
        <v>0</v>
      </c>
      <c r="K234" s="286" t="s">
        <v>1</v>
      </c>
      <c r="L234" s="291"/>
      <c r="M234" s="292" t="s">
        <v>1</v>
      </c>
      <c r="N234" s="293" t="s">
        <v>44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155</v>
      </c>
      <c r="AT234" s="246" t="s">
        <v>215</v>
      </c>
      <c r="AU234" s="246" t="s">
        <v>89</v>
      </c>
      <c r="AY234" s="17" t="s">
        <v>128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87</v>
      </c>
      <c r="BK234" s="247">
        <f>ROUND(I234*H234,2)</f>
        <v>0</v>
      </c>
      <c r="BL234" s="17" t="s">
        <v>135</v>
      </c>
      <c r="BM234" s="246" t="s">
        <v>599</v>
      </c>
    </row>
    <row r="235" s="2" customFormat="1">
      <c r="A235" s="38"/>
      <c r="B235" s="39"/>
      <c r="C235" s="40"/>
      <c r="D235" s="248" t="s">
        <v>136</v>
      </c>
      <c r="E235" s="40"/>
      <c r="F235" s="249" t="s">
        <v>597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136</v>
      </c>
      <c r="AU235" s="17" t="s">
        <v>89</v>
      </c>
    </row>
    <row r="236" s="2" customFormat="1" ht="16.5" customHeight="1">
      <c r="A236" s="38"/>
      <c r="B236" s="39"/>
      <c r="C236" s="284" t="s">
        <v>256</v>
      </c>
      <c r="D236" s="284" t="s">
        <v>215</v>
      </c>
      <c r="E236" s="285" t="s">
        <v>600</v>
      </c>
      <c r="F236" s="286" t="s">
        <v>601</v>
      </c>
      <c r="G236" s="287" t="s">
        <v>1</v>
      </c>
      <c r="H236" s="288">
        <v>1</v>
      </c>
      <c r="I236" s="289"/>
      <c r="J236" s="290">
        <f>ROUND(I236*H236,2)</f>
        <v>0</v>
      </c>
      <c r="K236" s="286" t="s">
        <v>1</v>
      </c>
      <c r="L236" s="291"/>
      <c r="M236" s="292" t="s">
        <v>1</v>
      </c>
      <c r="N236" s="293" t="s">
        <v>44</v>
      </c>
      <c r="O236" s="91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155</v>
      </c>
      <c r="AT236" s="246" t="s">
        <v>215</v>
      </c>
      <c r="AU236" s="246" t="s">
        <v>89</v>
      </c>
      <c r="AY236" s="17" t="s">
        <v>128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87</v>
      </c>
      <c r="BK236" s="247">
        <f>ROUND(I236*H236,2)</f>
        <v>0</v>
      </c>
      <c r="BL236" s="17" t="s">
        <v>135</v>
      </c>
      <c r="BM236" s="246" t="s">
        <v>602</v>
      </c>
    </row>
    <row r="237" s="2" customFormat="1">
      <c r="A237" s="38"/>
      <c r="B237" s="39"/>
      <c r="C237" s="40"/>
      <c r="D237" s="248" t="s">
        <v>136</v>
      </c>
      <c r="E237" s="40"/>
      <c r="F237" s="249" t="s">
        <v>601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136</v>
      </c>
      <c r="AU237" s="17" t="s">
        <v>89</v>
      </c>
    </row>
    <row r="238" s="2" customFormat="1" ht="16.5" customHeight="1">
      <c r="A238" s="38"/>
      <c r="B238" s="39"/>
      <c r="C238" s="284" t="s">
        <v>390</v>
      </c>
      <c r="D238" s="284" t="s">
        <v>215</v>
      </c>
      <c r="E238" s="285" t="s">
        <v>603</v>
      </c>
      <c r="F238" s="286" t="s">
        <v>604</v>
      </c>
      <c r="G238" s="287" t="s">
        <v>1</v>
      </c>
      <c r="H238" s="288">
        <v>0.77000000000000002</v>
      </c>
      <c r="I238" s="289"/>
      <c r="J238" s="290">
        <f>ROUND(I238*H238,2)</f>
        <v>0</v>
      </c>
      <c r="K238" s="286" t="s">
        <v>1</v>
      </c>
      <c r="L238" s="291"/>
      <c r="M238" s="292" t="s">
        <v>1</v>
      </c>
      <c r="N238" s="293" t="s">
        <v>44</v>
      </c>
      <c r="O238" s="91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155</v>
      </c>
      <c r="AT238" s="246" t="s">
        <v>215</v>
      </c>
      <c r="AU238" s="246" t="s">
        <v>89</v>
      </c>
      <c r="AY238" s="17" t="s">
        <v>128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87</v>
      </c>
      <c r="BK238" s="247">
        <f>ROUND(I238*H238,2)</f>
        <v>0</v>
      </c>
      <c r="BL238" s="17" t="s">
        <v>135</v>
      </c>
      <c r="BM238" s="246" t="s">
        <v>605</v>
      </c>
    </row>
    <row r="239" s="2" customFormat="1">
      <c r="A239" s="38"/>
      <c r="B239" s="39"/>
      <c r="C239" s="40"/>
      <c r="D239" s="248" t="s">
        <v>136</v>
      </c>
      <c r="E239" s="40"/>
      <c r="F239" s="249" t="s">
        <v>604</v>
      </c>
      <c r="G239" s="40"/>
      <c r="H239" s="40"/>
      <c r="I239" s="144"/>
      <c r="J239" s="40"/>
      <c r="K239" s="40"/>
      <c r="L239" s="44"/>
      <c r="M239" s="250"/>
      <c r="N239" s="25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136</v>
      </c>
      <c r="AU239" s="17" t="s">
        <v>89</v>
      </c>
    </row>
    <row r="240" s="2" customFormat="1" ht="16.5" customHeight="1">
      <c r="A240" s="38"/>
      <c r="B240" s="39"/>
      <c r="C240" s="284" t="s">
        <v>259</v>
      </c>
      <c r="D240" s="284" t="s">
        <v>215</v>
      </c>
      <c r="E240" s="285" t="s">
        <v>606</v>
      </c>
      <c r="F240" s="286" t="s">
        <v>607</v>
      </c>
      <c r="G240" s="287" t="s">
        <v>1</v>
      </c>
      <c r="H240" s="288">
        <v>10</v>
      </c>
      <c r="I240" s="289"/>
      <c r="J240" s="290">
        <f>ROUND(I240*H240,2)</f>
        <v>0</v>
      </c>
      <c r="K240" s="286" t="s">
        <v>1</v>
      </c>
      <c r="L240" s="291"/>
      <c r="M240" s="292" t="s">
        <v>1</v>
      </c>
      <c r="N240" s="293" t="s">
        <v>44</v>
      </c>
      <c r="O240" s="91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155</v>
      </c>
      <c r="AT240" s="246" t="s">
        <v>215</v>
      </c>
      <c r="AU240" s="246" t="s">
        <v>89</v>
      </c>
      <c r="AY240" s="17" t="s">
        <v>128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87</v>
      </c>
      <c r="BK240" s="247">
        <f>ROUND(I240*H240,2)</f>
        <v>0</v>
      </c>
      <c r="BL240" s="17" t="s">
        <v>135</v>
      </c>
      <c r="BM240" s="246" t="s">
        <v>608</v>
      </c>
    </row>
    <row r="241" s="2" customFormat="1">
      <c r="A241" s="38"/>
      <c r="B241" s="39"/>
      <c r="C241" s="40"/>
      <c r="D241" s="248" t="s">
        <v>136</v>
      </c>
      <c r="E241" s="40"/>
      <c r="F241" s="249" t="s">
        <v>607</v>
      </c>
      <c r="G241" s="40"/>
      <c r="H241" s="40"/>
      <c r="I241" s="144"/>
      <c r="J241" s="40"/>
      <c r="K241" s="40"/>
      <c r="L241" s="44"/>
      <c r="M241" s="250"/>
      <c r="N241" s="25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89</v>
      </c>
    </row>
    <row r="242" s="2" customFormat="1" ht="16.5" customHeight="1">
      <c r="A242" s="38"/>
      <c r="B242" s="39"/>
      <c r="C242" s="284" t="s">
        <v>403</v>
      </c>
      <c r="D242" s="284" t="s">
        <v>215</v>
      </c>
      <c r="E242" s="285" t="s">
        <v>609</v>
      </c>
      <c r="F242" s="286" t="s">
        <v>610</v>
      </c>
      <c r="G242" s="287" t="s">
        <v>1</v>
      </c>
      <c r="H242" s="288">
        <v>2</v>
      </c>
      <c r="I242" s="289"/>
      <c r="J242" s="290">
        <f>ROUND(I242*H242,2)</f>
        <v>0</v>
      </c>
      <c r="K242" s="286" t="s">
        <v>1</v>
      </c>
      <c r="L242" s="291"/>
      <c r="M242" s="292" t="s">
        <v>1</v>
      </c>
      <c r="N242" s="293" t="s">
        <v>44</v>
      </c>
      <c r="O242" s="91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155</v>
      </c>
      <c r="AT242" s="246" t="s">
        <v>215</v>
      </c>
      <c r="AU242" s="246" t="s">
        <v>89</v>
      </c>
      <c r="AY242" s="17" t="s">
        <v>128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87</v>
      </c>
      <c r="BK242" s="247">
        <f>ROUND(I242*H242,2)</f>
        <v>0</v>
      </c>
      <c r="BL242" s="17" t="s">
        <v>135</v>
      </c>
      <c r="BM242" s="246" t="s">
        <v>611</v>
      </c>
    </row>
    <row r="243" s="2" customFormat="1">
      <c r="A243" s="38"/>
      <c r="B243" s="39"/>
      <c r="C243" s="40"/>
      <c r="D243" s="248" t="s">
        <v>136</v>
      </c>
      <c r="E243" s="40"/>
      <c r="F243" s="249" t="s">
        <v>610</v>
      </c>
      <c r="G243" s="40"/>
      <c r="H243" s="40"/>
      <c r="I243" s="144"/>
      <c r="J243" s="40"/>
      <c r="K243" s="40"/>
      <c r="L243" s="44"/>
      <c r="M243" s="250"/>
      <c r="N243" s="25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136</v>
      </c>
      <c r="AU243" s="17" t="s">
        <v>89</v>
      </c>
    </row>
    <row r="244" s="2" customFormat="1" ht="16.5" customHeight="1">
      <c r="A244" s="38"/>
      <c r="B244" s="39"/>
      <c r="C244" s="284" t="s">
        <v>265</v>
      </c>
      <c r="D244" s="284" t="s">
        <v>215</v>
      </c>
      <c r="E244" s="285" t="s">
        <v>612</v>
      </c>
      <c r="F244" s="286" t="s">
        <v>613</v>
      </c>
      <c r="G244" s="287" t="s">
        <v>1</v>
      </c>
      <c r="H244" s="288">
        <v>2</v>
      </c>
      <c r="I244" s="289"/>
      <c r="J244" s="290">
        <f>ROUND(I244*H244,2)</f>
        <v>0</v>
      </c>
      <c r="K244" s="286" t="s">
        <v>1</v>
      </c>
      <c r="L244" s="291"/>
      <c r="M244" s="292" t="s">
        <v>1</v>
      </c>
      <c r="N244" s="293" t="s">
        <v>44</v>
      </c>
      <c r="O244" s="91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155</v>
      </c>
      <c r="AT244" s="246" t="s">
        <v>215</v>
      </c>
      <c r="AU244" s="246" t="s">
        <v>89</v>
      </c>
      <c r="AY244" s="17" t="s">
        <v>128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87</v>
      </c>
      <c r="BK244" s="247">
        <f>ROUND(I244*H244,2)</f>
        <v>0</v>
      </c>
      <c r="BL244" s="17" t="s">
        <v>135</v>
      </c>
      <c r="BM244" s="246" t="s">
        <v>614</v>
      </c>
    </row>
    <row r="245" s="2" customFormat="1">
      <c r="A245" s="38"/>
      <c r="B245" s="39"/>
      <c r="C245" s="40"/>
      <c r="D245" s="248" t="s">
        <v>136</v>
      </c>
      <c r="E245" s="40"/>
      <c r="F245" s="249" t="s">
        <v>613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136</v>
      </c>
      <c r="AU245" s="17" t="s">
        <v>89</v>
      </c>
    </row>
    <row r="246" s="12" customFormat="1" ht="22.8" customHeight="1">
      <c r="A246" s="12"/>
      <c r="B246" s="219"/>
      <c r="C246" s="220"/>
      <c r="D246" s="221" t="s">
        <v>78</v>
      </c>
      <c r="E246" s="233" t="s">
        <v>615</v>
      </c>
      <c r="F246" s="233" t="s">
        <v>616</v>
      </c>
      <c r="G246" s="220"/>
      <c r="H246" s="220"/>
      <c r="I246" s="223"/>
      <c r="J246" s="234">
        <f>BK246</f>
        <v>0</v>
      </c>
      <c r="K246" s="220"/>
      <c r="L246" s="225"/>
      <c r="M246" s="226"/>
      <c r="N246" s="227"/>
      <c r="O246" s="227"/>
      <c r="P246" s="228">
        <f>SUM(P247:P250)</f>
        <v>0</v>
      </c>
      <c r="Q246" s="227"/>
      <c r="R246" s="228">
        <f>SUM(R247:R250)</f>
        <v>0</v>
      </c>
      <c r="S246" s="227"/>
      <c r="T246" s="229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0" t="s">
        <v>147</v>
      </c>
      <c r="AT246" s="231" t="s">
        <v>78</v>
      </c>
      <c r="AU246" s="231" t="s">
        <v>87</v>
      </c>
      <c r="AY246" s="230" t="s">
        <v>128</v>
      </c>
      <c r="BK246" s="232">
        <f>SUM(BK247:BK250)</f>
        <v>0</v>
      </c>
    </row>
    <row r="247" s="2" customFormat="1" ht="16.5" customHeight="1">
      <c r="A247" s="38"/>
      <c r="B247" s="39"/>
      <c r="C247" s="284" t="s">
        <v>417</v>
      </c>
      <c r="D247" s="284" t="s">
        <v>215</v>
      </c>
      <c r="E247" s="285" t="s">
        <v>617</v>
      </c>
      <c r="F247" s="286" t="s">
        <v>618</v>
      </c>
      <c r="G247" s="287" t="s">
        <v>1</v>
      </c>
      <c r="H247" s="288">
        <v>2.2000000000000002</v>
      </c>
      <c r="I247" s="289"/>
      <c r="J247" s="290">
        <f>ROUND(I247*H247,2)</f>
        <v>0</v>
      </c>
      <c r="K247" s="286" t="s">
        <v>1</v>
      </c>
      <c r="L247" s="291"/>
      <c r="M247" s="292" t="s">
        <v>1</v>
      </c>
      <c r="N247" s="293" t="s">
        <v>44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155</v>
      </c>
      <c r="AT247" s="246" t="s">
        <v>215</v>
      </c>
      <c r="AU247" s="246" t="s">
        <v>89</v>
      </c>
      <c r="AY247" s="17" t="s">
        <v>128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87</v>
      </c>
      <c r="BK247" s="247">
        <f>ROUND(I247*H247,2)</f>
        <v>0</v>
      </c>
      <c r="BL247" s="17" t="s">
        <v>135</v>
      </c>
      <c r="BM247" s="246" t="s">
        <v>619</v>
      </c>
    </row>
    <row r="248" s="2" customFormat="1">
      <c r="A248" s="38"/>
      <c r="B248" s="39"/>
      <c r="C248" s="40"/>
      <c r="D248" s="248" t="s">
        <v>136</v>
      </c>
      <c r="E248" s="40"/>
      <c r="F248" s="249" t="s">
        <v>618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136</v>
      </c>
      <c r="AU248" s="17" t="s">
        <v>89</v>
      </c>
    </row>
    <row r="249" s="2" customFormat="1" ht="16.5" customHeight="1">
      <c r="A249" s="38"/>
      <c r="B249" s="39"/>
      <c r="C249" s="235" t="s">
        <v>269</v>
      </c>
      <c r="D249" s="235" t="s">
        <v>130</v>
      </c>
      <c r="E249" s="236" t="s">
        <v>620</v>
      </c>
      <c r="F249" s="237" t="s">
        <v>621</v>
      </c>
      <c r="G249" s="238" t="s">
        <v>1</v>
      </c>
      <c r="H249" s="239">
        <v>1</v>
      </c>
      <c r="I249" s="240"/>
      <c r="J249" s="241">
        <f>ROUND(I249*H249,2)</f>
        <v>0</v>
      </c>
      <c r="K249" s="237" t="s">
        <v>1</v>
      </c>
      <c r="L249" s="44"/>
      <c r="M249" s="242" t="s">
        <v>1</v>
      </c>
      <c r="N249" s="243" t="s">
        <v>44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135</v>
      </c>
      <c r="AT249" s="246" t="s">
        <v>130</v>
      </c>
      <c r="AU249" s="246" t="s">
        <v>89</v>
      </c>
      <c r="AY249" s="17" t="s">
        <v>128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87</v>
      </c>
      <c r="BK249" s="247">
        <f>ROUND(I249*H249,2)</f>
        <v>0</v>
      </c>
      <c r="BL249" s="17" t="s">
        <v>135</v>
      </c>
      <c r="BM249" s="246" t="s">
        <v>622</v>
      </c>
    </row>
    <row r="250" s="2" customFormat="1">
      <c r="A250" s="38"/>
      <c r="B250" s="39"/>
      <c r="C250" s="40"/>
      <c r="D250" s="248" t="s">
        <v>136</v>
      </c>
      <c r="E250" s="40"/>
      <c r="F250" s="249" t="s">
        <v>621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136</v>
      </c>
      <c r="AU250" s="17" t="s">
        <v>89</v>
      </c>
    </row>
    <row r="251" s="12" customFormat="1" ht="22.8" customHeight="1">
      <c r="A251" s="12"/>
      <c r="B251" s="219"/>
      <c r="C251" s="220"/>
      <c r="D251" s="221" t="s">
        <v>78</v>
      </c>
      <c r="E251" s="233" t="s">
        <v>623</v>
      </c>
      <c r="F251" s="233" t="s">
        <v>624</v>
      </c>
      <c r="G251" s="220"/>
      <c r="H251" s="220"/>
      <c r="I251" s="223"/>
      <c r="J251" s="234">
        <f>BK251</f>
        <v>0</v>
      </c>
      <c r="K251" s="220"/>
      <c r="L251" s="225"/>
      <c r="M251" s="226"/>
      <c r="N251" s="227"/>
      <c r="O251" s="227"/>
      <c r="P251" s="228">
        <f>SUM(P252:P259)</f>
        <v>0</v>
      </c>
      <c r="Q251" s="227"/>
      <c r="R251" s="228">
        <f>SUM(R252:R259)</f>
        <v>0</v>
      </c>
      <c r="S251" s="227"/>
      <c r="T251" s="229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0" t="s">
        <v>147</v>
      </c>
      <c r="AT251" s="231" t="s">
        <v>78</v>
      </c>
      <c r="AU251" s="231" t="s">
        <v>87</v>
      </c>
      <c r="AY251" s="230" t="s">
        <v>128</v>
      </c>
      <c r="BK251" s="232">
        <f>SUM(BK252:BK259)</f>
        <v>0</v>
      </c>
    </row>
    <row r="252" s="2" customFormat="1" ht="16.5" customHeight="1">
      <c r="A252" s="38"/>
      <c r="B252" s="39"/>
      <c r="C252" s="284" t="s">
        <v>428</v>
      </c>
      <c r="D252" s="284" t="s">
        <v>215</v>
      </c>
      <c r="E252" s="285" t="s">
        <v>625</v>
      </c>
      <c r="F252" s="286" t="s">
        <v>626</v>
      </c>
      <c r="G252" s="287" t="s">
        <v>1</v>
      </c>
      <c r="H252" s="288">
        <v>1</v>
      </c>
      <c r="I252" s="289"/>
      <c r="J252" s="290">
        <f>ROUND(I252*H252,2)</f>
        <v>0</v>
      </c>
      <c r="K252" s="286" t="s">
        <v>1</v>
      </c>
      <c r="L252" s="291"/>
      <c r="M252" s="292" t="s">
        <v>1</v>
      </c>
      <c r="N252" s="293" t="s">
        <v>44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155</v>
      </c>
      <c r="AT252" s="246" t="s">
        <v>215</v>
      </c>
      <c r="AU252" s="246" t="s">
        <v>89</v>
      </c>
      <c r="AY252" s="17" t="s">
        <v>128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87</v>
      </c>
      <c r="BK252" s="247">
        <f>ROUND(I252*H252,2)</f>
        <v>0</v>
      </c>
      <c r="BL252" s="17" t="s">
        <v>135</v>
      </c>
      <c r="BM252" s="246" t="s">
        <v>627</v>
      </c>
    </row>
    <row r="253" s="2" customFormat="1">
      <c r="A253" s="38"/>
      <c r="B253" s="39"/>
      <c r="C253" s="40"/>
      <c r="D253" s="248" t="s">
        <v>136</v>
      </c>
      <c r="E253" s="40"/>
      <c r="F253" s="249" t="s">
        <v>626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89</v>
      </c>
    </row>
    <row r="254" s="2" customFormat="1" ht="16.5" customHeight="1">
      <c r="A254" s="38"/>
      <c r="B254" s="39"/>
      <c r="C254" s="235" t="s">
        <v>275</v>
      </c>
      <c r="D254" s="235" t="s">
        <v>130</v>
      </c>
      <c r="E254" s="236" t="s">
        <v>628</v>
      </c>
      <c r="F254" s="237" t="s">
        <v>629</v>
      </c>
      <c r="G254" s="238" t="s">
        <v>1</v>
      </c>
      <c r="H254" s="239">
        <v>1</v>
      </c>
      <c r="I254" s="240"/>
      <c r="J254" s="241">
        <f>ROUND(I254*H254,2)</f>
        <v>0</v>
      </c>
      <c r="K254" s="237" t="s">
        <v>1</v>
      </c>
      <c r="L254" s="44"/>
      <c r="M254" s="242" t="s">
        <v>1</v>
      </c>
      <c r="N254" s="243" t="s">
        <v>44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135</v>
      </c>
      <c r="AT254" s="246" t="s">
        <v>130</v>
      </c>
      <c r="AU254" s="246" t="s">
        <v>89</v>
      </c>
      <c r="AY254" s="17" t="s">
        <v>128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87</v>
      </c>
      <c r="BK254" s="247">
        <f>ROUND(I254*H254,2)</f>
        <v>0</v>
      </c>
      <c r="BL254" s="17" t="s">
        <v>135</v>
      </c>
      <c r="BM254" s="246" t="s">
        <v>630</v>
      </c>
    </row>
    <row r="255" s="2" customFormat="1">
      <c r="A255" s="38"/>
      <c r="B255" s="39"/>
      <c r="C255" s="40"/>
      <c r="D255" s="248" t="s">
        <v>136</v>
      </c>
      <c r="E255" s="40"/>
      <c r="F255" s="249" t="s">
        <v>629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136</v>
      </c>
      <c r="AU255" s="17" t="s">
        <v>89</v>
      </c>
    </row>
    <row r="256" s="2" customFormat="1" ht="16.5" customHeight="1">
      <c r="A256" s="38"/>
      <c r="B256" s="39"/>
      <c r="C256" s="235" t="s">
        <v>631</v>
      </c>
      <c r="D256" s="235" t="s">
        <v>130</v>
      </c>
      <c r="E256" s="236" t="s">
        <v>632</v>
      </c>
      <c r="F256" s="237" t="s">
        <v>633</v>
      </c>
      <c r="G256" s="238" t="s">
        <v>1</v>
      </c>
      <c r="H256" s="239">
        <v>1</v>
      </c>
      <c r="I256" s="240"/>
      <c r="J256" s="241">
        <f>ROUND(I256*H256,2)</f>
        <v>0</v>
      </c>
      <c r="K256" s="237" t="s">
        <v>1</v>
      </c>
      <c r="L256" s="44"/>
      <c r="M256" s="242" t="s">
        <v>1</v>
      </c>
      <c r="N256" s="243" t="s">
        <v>44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135</v>
      </c>
      <c r="AT256" s="246" t="s">
        <v>130</v>
      </c>
      <c r="AU256" s="246" t="s">
        <v>89</v>
      </c>
      <c r="AY256" s="17" t="s">
        <v>128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87</v>
      </c>
      <c r="BK256" s="247">
        <f>ROUND(I256*H256,2)</f>
        <v>0</v>
      </c>
      <c r="BL256" s="17" t="s">
        <v>135</v>
      </c>
      <c r="BM256" s="246" t="s">
        <v>634</v>
      </c>
    </row>
    <row r="257" s="2" customFormat="1">
      <c r="A257" s="38"/>
      <c r="B257" s="39"/>
      <c r="C257" s="40"/>
      <c r="D257" s="248" t="s">
        <v>136</v>
      </c>
      <c r="E257" s="40"/>
      <c r="F257" s="249" t="s">
        <v>633</v>
      </c>
      <c r="G257" s="40"/>
      <c r="H257" s="40"/>
      <c r="I257" s="144"/>
      <c r="J257" s="40"/>
      <c r="K257" s="40"/>
      <c r="L257" s="44"/>
      <c r="M257" s="250"/>
      <c r="N257" s="25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136</v>
      </c>
      <c r="AU257" s="17" t="s">
        <v>89</v>
      </c>
    </row>
    <row r="258" s="2" customFormat="1" ht="16.5" customHeight="1">
      <c r="A258" s="38"/>
      <c r="B258" s="39"/>
      <c r="C258" s="235" t="s">
        <v>635</v>
      </c>
      <c r="D258" s="235" t="s">
        <v>130</v>
      </c>
      <c r="E258" s="236" t="s">
        <v>636</v>
      </c>
      <c r="F258" s="237" t="s">
        <v>637</v>
      </c>
      <c r="G258" s="238" t="s">
        <v>1</v>
      </c>
      <c r="H258" s="239">
        <v>1</v>
      </c>
      <c r="I258" s="240"/>
      <c r="J258" s="241">
        <f>ROUND(I258*H258,2)</f>
        <v>0</v>
      </c>
      <c r="K258" s="237" t="s">
        <v>1</v>
      </c>
      <c r="L258" s="44"/>
      <c r="M258" s="242" t="s">
        <v>1</v>
      </c>
      <c r="N258" s="243" t="s">
        <v>44</v>
      </c>
      <c r="O258" s="91"/>
      <c r="P258" s="244">
        <f>O258*H258</f>
        <v>0</v>
      </c>
      <c r="Q258" s="244">
        <v>0</v>
      </c>
      <c r="R258" s="244">
        <f>Q258*H258</f>
        <v>0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135</v>
      </c>
      <c r="AT258" s="246" t="s">
        <v>130</v>
      </c>
      <c r="AU258" s="246" t="s">
        <v>89</v>
      </c>
      <c r="AY258" s="17" t="s">
        <v>128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87</v>
      </c>
      <c r="BK258" s="247">
        <f>ROUND(I258*H258,2)</f>
        <v>0</v>
      </c>
      <c r="BL258" s="17" t="s">
        <v>135</v>
      </c>
      <c r="BM258" s="246" t="s">
        <v>638</v>
      </c>
    </row>
    <row r="259" s="2" customFormat="1">
      <c r="A259" s="38"/>
      <c r="B259" s="39"/>
      <c r="C259" s="40"/>
      <c r="D259" s="248" t="s">
        <v>136</v>
      </c>
      <c r="E259" s="40"/>
      <c r="F259" s="249" t="s">
        <v>637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136</v>
      </c>
      <c r="AU259" s="17" t="s">
        <v>89</v>
      </c>
    </row>
    <row r="260" s="12" customFormat="1" ht="22.8" customHeight="1">
      <c r="A260" s="12"/>
      <c r="B260" s="219"/>
      <c r="C260" s="220"/>
      <c r="D260" s="221" t="s">
        <v>78</v>
      </c>
      <c r="E260" s="233" t="s">
        <v>639</v>
      </c>
      <c r="F260" s="233" t="s">
        <v>640</v>
      </c>
      <c r="G260" s="220"/>
      <c r="H260" s="220"/>
      <c r="I260" s="223"/>
      <c r="J260" s="234">
        <f>BK260</f>
        <v>0</v>
      </c>
      <c r="K260" s="220"/>
      <c r="L260" s="225"/>
      <c r="M260" s="226"/>
      <c r="N260" s="227"/>
      <c r="O260" s="227"/>
      <c r="P260" s="228">
        <f>SUM(P261:P274)</f>
        <v>0</v>
      </c>
      <c r="Q260" s="227"/>
      <c r="R260" s="228">
        <f>SUM(R261:R274)</f>
        <v>0</v>
      </c>
      <c r="S260" s="227"/>
      <c r="T260" s="229">
        <f>SUM(T261:T274)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0" t="s">
        <v>87</v>
      </c>
      <c r="AT260" s="231" t="s">
        <v>78</v>
      </c>
      <c r="AU260" s="231" t="s">
        <v>87</v>
      </c>
      <c r="AY260" s="230" t="s">
        <v>128</v>
      </c>
      <c r="BK260" s="232">
        <f>SUM(BK261:BK274)</f>
        <v>0</v>
      </c>
    </row>
    <row r="261" s="2" customFormat="1" ht="16.5" customHeight="1">
      <c r="A261" s="38"/>
      <c r="B261" s="39"/>
      <c r="C261" s="235" t="s">
        <v>641</v>
      </c>
      <c r="D261" s="235" t="s">
        <v>130</v>
      </c>
      <c r="E261" s="236" t="s">
        <v>642</v>
      </c>
      <c r="F261" s="237" t="s">
        <v>643</v>
      </c>
      <c r="G261" s="238" t="s">
        <v>1</v>
      </c>
      <c r="H261" s="239">
        <v>10</v>
      </c>
      <c r="I261" s="240"/>
      <c r="J261" s="241">
        <f>ROUND(I261*H261,2)</f>
        <v>0</v>
      </c>
      <c r="K261" s="237" t="s">
        <v>1</v>
      </c>
      <c r="L261" s="44"/>
      <c r="M261" s="242" t="s">
        <v>1</v>
      </c>
      <c r="N261" s="243" t="s">
        <v>44</v>
      </c>
      <c r="O261" s="91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135</v>
      </c>
      <c r="AT261" s="246" t="s">
        <v>130</v>
      </c>
      <c r="AU261" s="246" t="s">
        <v>89</v>
      </c>
      <c r="AY261" s="17" t="s">
        <v>128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87</v>
      </c>
      <c r="BK261" s="247">
        <f>ROUND(I261*H261,2)</f>
        <v>0</v>
      </c>
      <c r="BL261" s="17" t="s">
        <v>135</v>
      </c>
      <c r="BM261" s="246" t="s">
        <v>644</v>
      </c>
    </row>
    <row r="262" s="2" customFormat="1">
      <c r="A262" s="38"/>
      <c r="B262" s="39"/>
      <c r="C262" s="40"/>
      <c r="D262" s="248" t="s">
        <v>136</v>
      </c>
      <c r="E262" s="40"/>
      <c r="F262" s="249" t="s">
        <v>643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136</v>
      </c>
      <c r="AU262" s="17" t="s">
        <v>89</v>
      </c>
    </row>
    <row r="263" s="2" customFormat="1" ht="16.5" customHeight="1">
      <c r="A263" s="38"/>
      <c r="B263" s="39"/>
      <c r="C263" s="235" t="s">
        <v>287</v>
      </c>
      <c r="D263" s="235" t="s">
        <v>130</v>
      </c>
      <c r="E263" s="236" t="s">
        <v>645</v>
      </c>
      <c r="F263" s="237" t="s">
        <v>646</v>
      </c>
      <c r="G263" s="238" t="s">
        <v>1</v>
      </c>
      <c r="H263" s="239">
        <v>10</v>
      </c>
      <c r="I263" s="240"/>
      <c r="J263" s="241">
        <f>ROUND(I263*H263,2)</f>
        <v>0</v>
      </c>
      <c r="K263" s="237" t="s">
        <v>1</v>
      </c>
      <c r="L263" s="44"/>
      <c r="M263" s="242" t="s">
        <v>1</v>
      </c>
      <c r="N263" s="243" t="s">
        <v>44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135</v>
      </c>
      <c r="AT263" s="246" t="s">
        <v>130</v>
      </c>
      <c r="AU263" s="246" t="s">
        <v>89</v>
      </c>
      <c r="AY263" s="17" t="s">
        <v>128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87</v>
      </c>
      <c r="BK263" s="247">
        <f>ROUND(I263*H263,2)</f>
        <v>0</v>
      </c>
      <c r="BL263" s="17" t="s">
        <v>135</v>
      </c>
      <c r="BM263" s="246" t="s">
        <v>647</v>
      </c>
    </row>
    <row r="264" s="2" customFormat="1">
      <c r="A264" s="38"/>
      <c r="B264" s="39"/>
      <c r="C264" s="40"/>
      <c r="D264" s="248" t="s">
        <v>136</v>
      </c>
      <c r="E264" s="40"/>
      <c r="F264" s="249" t="s">
        <v>646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136</v>
      </c>
      <c r="AU264" s="17" t="s">
        <v>89</v>
      </c>
    </row>
    <row r="265" s="2" customFormat="1" ht="16.5" customHeight="1">
      <c r="A265" s="38"/>
      <c r="B265" s="39"/>
      <c r="C265" s="235" t="s">
        <v>648</v>
      </c>
      <c r="D265" s="235" t="s">
        <v>130</v>
      </c>
      <c r="E265" s="236" t="s">
        <v>649</v>
      </c>
      <c r="F265" s="237" t="s">
        <v>650</v>
      </c>
      <c r="G265" s="238" t="s">
        <v>1</v>
      </c>
      <c r="H265" s="239">
        <v>6</v>
      </c>
      <c r="I265" s="240"/>
      <c r="J265" s="241">
        <f>ROUND(I265*H265,2)</f>
        <v>0</v>
      </c>
      <c r="K265" s="237" t="s">
        <v>1</v>
      </c>
      <c r="L265" s="44"/>
      <c r="M265" s="242" t="s">
        <v>1</v>
      </c>
      <c r="N265" s="243" t="s">
        <v>44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135</v>
      </c>
      <c r="AT265" s="246" t="s">
        <v>130</v>
      </c>
      <c r="AU265" s="246" t="s">
        <v>89</v>
      </c>
      <c r="AY265" s="17" t="s">
        <v>128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87</v>
      </c>
      <c r="BK265" s="247">
        <f>ROUND(I265*H265,2)</f>
        <v>0</v>
      </c>
      <c r="BL265" s="17" t="s">
        <v>135</v>
      </c>
      <c r="BM265" s="246" t="s">
        <v>651</v>
      </c>
    </row>
    <row r="266" s="2" customFormat="1">
      <c r="A266" s="38"/>
      <c r="B266" s="39"/>
      <c r="C266" s="40"/>
      <c r="D266" s="248" t="s">
        <v>136</v>
      </c>
      <c r="E266" s="40"/>
      <c r="F266" s="249" t="s">
        <v>650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136</v>
      </c>
      <c r="AU266" s="17" t="s">
        <v>89</v>
      </c>
    </row>
    <row r="267" s="2" customFormat="1" ht="16.5" customHeight="1">
      <c r="A267" s="38"/>
      <c r="B267" s="39"/>
      <c r="C267" s="235" t="s">
        <v>290</v>
      </c>
      <c r="D267" s="235" t="s">
        <v>130</v>
      </c>
      <c r="E267" s="236" t="s">
        <v>652</v>
      </c>
      <c r="F267" s="237" t="s">
        <v>653</v>
      </c>
      <c r="G267" s="238" t="s">
        <v>1</v>
      </c>
      <c r="H267" s="239">
        <v>6</v>
      </c>
      <c r="I267" s="240"/>
      <c r="J267" s="241">
        <f>ROUND(I267*H267,2)</f>
        <v>0</v>
      </c>
      <c r="K267" s="237" t="s">
        <v>1</v>
      </c>
      <c r="L267" s="44"/>
      <c r="M267" s="242" t="s">
        <v>1</v>
      </c>
      <c r="N267" s="243" t="s">
        <v>44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135</v>
      </c>
      <c r="AT267" s="246" t="s">
        <v>130</v>
      </c>
      <c r="AU267" s="246" t="s">
        <v>89</v>
      </c>
      <c r="AY267" s="17" t="s">
        <v>128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87</v>
      </c>
      <c r="BK267" s="247">
        <f>ROUND(I267*H267,2)</f>
        <v>0</v>
      </c>
      <c r="BL267" s="17" t="s">
        <v>135</v>
      </c>
      <c r="BM267" s="246" t="s">
        <v>654</v>
      </c>
    </row>
    <row r="268" s="2" customFormat="1">
      <c r="A268" s="38"/>
      <c r="B268" s="39"/>
      <c r="C268" s="40"/>
      <c r="D268" s="248" t="s">
        <v>136</v>
      </c>
      <c r="E268" s="40"/>
      <c r="F268" s="249" t="s">
        <v>653</v>
      </c>
      <c r="G268" s="40"/>
      <c r="H268" s="40"/>
      <c r="I268" s="144"/>
      <c r="J268" s="40"/>
      <c r="K268" s="40"/>
      <c r="L268" s="44"/>
      <c r="M268" s="250"/>
      <c r="N268" s="25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89</v>
      </c>
    </row>
    <row r="269" s="2" customFormat="1" ht="16.5" customHeight="1">
      <c r="A269" s="38"/>
      <c r="B269" s="39"/>
      <c r="C269" s="235" t="s">
        <v>655</v>
      </c>
      <c r="D269" s="235" t="s">
        <v>130</v>
      </c>
      <c r="E269" s="236" t="s">
        <v>656</v>
      </c>
      <c r="F269" s="237" t="s">
        <v>657</v>
      </c>
      <c r="G269" s="238" t="s">
        <v>1</v>
      </c>
      <c r="H269" s="239">
        <v>10</v>
      </c>
      <c r="I269" s="240"/>
      <c r="J269" s="241">
        <f>ROUND(I269*H269,2)</f>
        <v>0</v>
      </c>
      <c r="K269" s="237" t="s">
        <v>1</v>
      </c>
      <c r="L269" s="44"/>
      <c r="M269" s="242" t="s">
        <v>1</v>
      </c>
      <c r="N269" s="243" t="s">
        <v>44</v>
      </c>
      <c r="O269" s="91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135</v>
      </c>
      <c r="AT269" s="246" t="s">
        <v>130</v>
      </c>
      <c r="AU269" s="246" t="s">
        <v>89</v>
      </c>
      <c r="AY269" s="17" t="s">
        <v>128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87</v>
      </c>
      <c r="BK269" s="247">
        <f>ROUND(I269*H269,2)</f>
        <v>0</v>
      </c>
      <c r="BL269" s="17" t="s">
        <v>135</v>
      </c>
      <c r="BM269" s="246" t="s">
        <v>658</v>
      </c>
    </row>
    <row r="270" s="2" customFormat="1">
      <c r="A270" s="38"/>
      <c r="B270" s="39"/>
      <c r="C270" s="40"/>
      <c r="D270" s="248" t="s">
        <v>136</v>
      </c>
      <c r="E270" s="40"/>
      <c r="F270" s="249" t="s">
        <v>657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136</v>
      </c>
      <c r="AU270" s="17" t="s">
        <v>89</v>
      </c>
    </row>
    <row r="271" s="2" customFormat="1" ht="16.5" customHeight="1">
      <c r="A271" s="38"/>
      <c r="B271" s="39"/>
      <c r="C271" s="235" t="s">
        <v>295</v>
      </c>
      <c r="D271" s="235" t="s">
        <v>130</v>
      </c>
      <c r="E271" s="236" t="s">
        <v>659</v>
      </c>
      <c r="F271" s="237" t="s">
        <v>660</v>
      </c>
      <c r="G271" s="238" t="s">
        <v>1</v>
      </c>
      <c r="H271" s="239">
        <v>6</v>
      </c>
      <c r="I271" s="240"/>
      <c r="J271" s="241">
        <f>ROUND(I271*H271,2)</f>
        <v>0</v>
      </c>
      <c r="K271" s="237" t="s">
        <v>1</v>
      </c>
      <c r="L271" s="44"/>
      <c r="M271" s="242" t="s">
        <v>1</v>
      </c>
      <c r="N271" s="243" t="s">
        <v>44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135</v>
      </c>
      <c r="AT271" s="246" t="s">
        <v>130</v>
      </c>
      <c r="AU271" s="246" t="s">
        <v>89</v>
      </c>
      <c r="AY271" s="17" t="s">
        <v>128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87</v>
      </c>
      <c r="BK271" s="247">
        <f>ROUND(I271*H271,2)</f>
        <v>0</v>
      </c>
      <c r="BL271" s="17" t="s">
        <v>135</v>
      </c>
      <c r="BM271" s="246" t="s">
        <v>661</v>
      </c>
    </row>
    <row r="272" s="2" customFormat="1">
      <c r="A272" s="38"/>
      <c r="B272" s="39"/>
      <c r="C272" s="40"/>
      <c r="D272" s="248" t="s">
        <v>136</v>
      </c>
      <c r="E272" s="40"/>
      <c r="F272" s="249" t="s">
        <v>660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136</v>
      </c>
      <c r="AU272" s="17" t="s">
        <v>89</v>
      </c>
    </row>
    <row r="273" s="2" customFormat="1" ht="16.5" customHeight="1">
      <c r="A273" s="38"/>
      <c r="B273" s="39"/>
      <c r="C273" s="235" t="s">
        <v>662</v>
      </c>
      <c r="D273" s="235" t="s">
        <v>130</v>
      </c>
      <c r="E273" s="236" t="s">
        <v>663</v>
      </c>
      <c r="F273" s="237" t="s">
        <v>664</v>
      </c>
      <c r="G273" s="238" t="s">
        <v>1</v>
      </c>
      <c r="H273" s="239">
        <v>6</v>
      </c>
      <c r="I273" s="240"/>
      <c r="J273" s="241">
        <f>ROUND(I273*H273,2)</f>
        <v>0</v>
      </c>
      <c r="K273" s="237" t="s">
        <v>1</v>
      </c>
      <c r="L273" s="44"/>
      <c r="M273" s="242" t="s">
        <v>1</v>
      </c>
      <c r="N273" s="243" t="s">
        <v>44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135</v>
      </c>
      <c r="AT273" s="246" t="s">
        <v>130</v>
      </c>
      <c r="AU273" s="246" t="s">
        <v>89</v>
      </c>
      <c r="AY273" s="17" t="s">
        <v>128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87</v>
      </c>
      <c r="BK273" s="247">
        <f>ROUND(I273*H273,2)</f>
        <v>0</v>
      </c>
      <c r="BL273" s="17" t="s">
        <v>135</v>
      </c>
      <c r="BM273" s="246" t="s">
        <v>665</v>
      </c>
    </row>
    <row r="274" s="2" customFormat="1">
      <c r="A274" s="38"/>
      <c r="B274" s="39"/>
      <c r="C274" s="40"/>
      <c r="D274" s="248" t="s">
        <v>136</v>
      </c>
      <c r="E274" s="40"/>
      <c r="F274" s="249" t="s">
        <v>664</v>
      </c>
      <c r="G274" s="40"/>
      <c r="H274" s="40"/>
      <c r="I274" s="144"/>
      <c r="J274" s="40"/>
      <c r="K274" s="40"/>
      <c r="L274" s="44"/>
      <c r="M274" s="250"/>
      <c r="N274" s="25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136</v>
      </c>
      <c r="AU274" s="17" t="s">
        <v>89</v>
      </c>
    </row>
    <row r="275" s="12" customFormat="1" ht="25.92" customHeight="1">
      <c r="A275" s="12"/>
      <c r="B275" s="219"/>
      <c r="C275" s="220"/>
      <c r="D275" s="221" t="s">
        <v>78</v>
      </c>
      <c r="E275" s="222" t="s">
        <v>408</v>
      </c>
      <c r="F275" s="222" t="s">
        <v>409</v>
      </c>
      <c r="G275" s="220"/>
      <c r="H275" s="220"/>
      <c r="I275" s="223"/>
      <c r="J275" s="224">
        <f>BK275</f>
        <v>0</v>
      </c>
      <c r="K275" s="220"/>
      <c r="L275" s="225"/>
      <c r="M275" s="226"/>
      <c r="N275" s="227"/>
      <c r="O275" s="227"/>
      <c r="P275" s="228">
        <f>P276</f>
        <v>0</v>
      </c>
      <c r="Q275" s="227"/>
      <c r="R275" s="228">
        <f>R276</f>
        <v>0</v>
      </c>
      <c r="S275" s="227"/>
      <c r="T275" s="229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0" t="s">
        <v>158</v>
      </c>
      <c r="AT275" s="231" t="s">
        <v>78</v>
      </c>
      <c r="AU275" s="231" t="s">
        <v>79</v>
      </c>
      <c r="AY275" s="230" t="s">
        <v>128</v>
      </c>
      <c r="BK275" s="232">
        <f>BK276</f>
        <v>0</v>
      </c>
    </row>
    <row r="276" s="12" customFormat="1" ht="22.8" customHeight="1">
      <c r="A276" s="12"/>
      <c r="B276" s="219"/>
      <c r="C276" s="220"/>
      <c r="D276" s="221" t="s">
        <v>78</v>
      </c>
      <c r="E276" s="233" t="s">
        <v>421</v>
      </c>
      <c r="F276" s="233" t="s">
        <v>422</v>
      </c>
      <c r="G276" s="220"/>
      <c r="H276" s="220"/>
      <c r="I276" s="223"/>
      <c r="J276" s="234">
        <f>BK276</f>
        <v>0</v>
      </c>
      <c r="K276" s="220"/>
      <c r="L276" s="225"/>
      <c r="M276" s="226"/>
      <c r="N276" s="227"/>
      <c r="O276" s="227"/>
      <c r="P276" s="228">
        <f>SUM(P277:P278)</f>
        <v>0</v>
      </c>
      <c r="Q276" s="227"/>
      <c r="R276" s="228">
        <f>SUM(R277:R278)</f>
        <v>0</v>
      </c>
      <c r="S276" s="227"/>
      <c r="T276" s="229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0" t="s">
        <v>158</v>
      </c>
      <c r="AT276" s="231" t="s">
        <v>78</v>
      </c>
      <c r="AU276" s="231" t="s">
        <v>87</v>
      </c>
      <c r="AY276" s="230" t="s">
        <v>128</v>
      </c>
      <c r="BK276" s="232">
        <f>SUM(BK277:BK278)</f>
        <v>0</v>
      </c>
    </row>
    <row r="277" s="2" customFormat="1" ht="16.5" customHeight="1">
      <c r="A277" s="38"/>
      <c r="B277" s="39"/>
      <c r="C277" s="235" t="s">
        <v>309</v>
      </c>
      <c r="D277" s="235" t="s">
        <v>130</v>
      </c>
      <c r="E277" s="236" t="s">
        <v>423</v>
      </c>
      <c r="F277" s="237" t="s">
        <v>422</v>
      </c>
      <c r="G277" s="238" t="s">
        <v>414</v>
      </c>
      <c r="H277" s="239">
        <v>1</v>
      </c>
      <c r="I277" s="240"/>
      <c r="J277" s="241">
        <f>ROUND(I277*H277,2)</f>
        <v>0</v>
      </c>
      <c r="K277" s="237" t="s">
        <v>134</v>
      </c>
      <c r="L277" s="44"/>
      <c r="M277" s="242" t="s">
        <v>1</v>
      </c>
      <c r="N277" s="243" t="s">
        <v>44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415</v>
      </c>
      <c r="AT277" s="246" t="s">
        <v>130</v>
      </c>
      <c r="AU277" s="246" t="s">
        <v>89</v>
      </c>
      <c r="AY277" s="17" t="s">
        <v>128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87</v>
      </c>
      <c r="BK277" s="247">
        <f>ROUND(I277*H277,2)</f>
        <v>0</v>
      </c>
      <c r="BL277" s="17" t="s">
        <v>415</v>
      </c>
      <c r="BM277" s="246" t="s">
        <v>666</v>
      </c>
    </row>
    <row r="278" s="2" customFormat="1">
      <c r="A278" s="38"/>
      <c r="B278" s="39"/>
      <c r="C278" s="40"/>
      <c r="D278" s="248" t="s">
        <v>136</v>
      </c>
      <c r="E278" s="40"/>
      <c r="F278" s="249" t="s">
        <v>422</v>
      </c>
      <c r="G278" s="40"/>
      <c r="H278" s="40"/>
      <c r="I278" s="144"/>
      <c r="J278" s="40"/>
      <c r="K278" s="40"/>
      <c r="L278" s="44"/>
      <c r="M278" s="294"/>
      <c r="N278" s="295"/>
      <c r="O278" s="296"/>
      <c r="P278" s="296"/>
      <c r="Q278" s="296"/>
      <c r="R278" s="296"/>
      <c r="S278" s="296"/>
      <c r="T278" s="297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136</v>
      </c>
      <c r="AU278" s="17" t="s">
        <v>89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183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O5W+iTWQIowK5getsa4qAb2fpY6nBfr2BFMVoiTWBZwRYFuWRn8o8IBbsXOQMA569tSNgo4UbtWBO20iZJBNnA==" hashValue="Ss3zFY9zGnlDPu2KGhhsxA4yF/VVT8MagBx9SnV19BhSydvB7ElFd+3OhefubOxDCqZehhzQOL/pFn6/9pwE0w==" algorithmName="SHA-512" password="CFC5"/>
  <autoFilter ref="C124:K2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Zuzana Holubova</dc:creator>
  <cp:lastModifiedBy>Zuzana Holubova</cp:lastModifiedBy>
  <dcterms:created xsi:type="dcterms:W3CDTF">2019-10-21T14:43:48Z</dcterms:created>
  <dcterms:modified xsi:type="dcterms:W3CDTF">2019-10-21T14:43:52Z</dcterms:modified>
</cp:coreProperties>
</file>